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Office_SCI_0000\Downloads\"/>
    </mc:Choice>
  </mc:AlternateContent>
  <xr:revisionPtr revIDLastSave="0" documentId="13_ncr:1_{67FB17EC-C091-4D5E-A5EF-053FB42AFAD8}" xr6:coauthVersionLast="36" xr6:coauthVersionMax="47" xr10:uidLastSave="{00000000-0000-0000-0000-000000000000}"/>
  <bookViews>
    <workbookView xWindow="0" yWindow="0" windowWidth="28800" windowHeight="11565" tabRatio="753" firstSheet="6" activeTab="17" xr2:uid="{00000000-000D-0000-FFFF-FFFF00000000}"/>
  </bookViews>
  <sheets>
    <sheet name="แนวปฏิบัติการป้อนข้อมูล" sheetId="22" r:id="rId1"/>
    <sheet name="ข้อมูลส่วนบุคคล" sheetId="1" r:id="rId2"/>
    <sheet name="ส่วนที่ 1 ผลสัมฤทธิ์นักคอม" sheetId="2" state="hidden" r:id="rId3"/>
    <sheet name="หลักเกณฑ์ส่วนที่ 1" sheetId="4" r:id="rId4"/>
    <sheet name="ส่วนที่1ผลสัมฤทธิ์(40)" sheetId="3" r:id="rId5"/>
    <sheet name="เอกสาร1" sheetId="13" r:id="rId6"/>
    <sheet name="เอกสาร2" sheetId="14" r:id="rId7"/>
    <sheet name="เอกสาร3" sheetId="18" r:id="rId8"/>
    <sheet name="เอกสาร4" sheetId="19" r:id="rId9"/>
    <sheet name="เอกสาร5" sheetId="23" r:id="rId10"/>
    <sheet name="เอกสาร6" sheetId="24" r:id="rId11"/>
    <sheet name="เอกสาร7" sheetId="25" r:id="rId12"/>
    <sheet name="เอกสาร8" sheetId="20" r:id="rId13"/>
    <sheet name="เอกสาร9" sheetId="21" r:id="rId14"/>
    <sheet name="ส่วนที่2ประเมินส่วนงาน(40)" sheetId="11" r:id="rId15"/>
    <sheet name="เกณฑ์ตัวชี้วัดส่วนบุคคล" sheetId="12" r:id="rId16"/>
    <sheet name="ส่วนที่ 3 พฤติกรรมปฏิบัติงาน" sheetId="10" r:id="rId17"/>
    <sheet name="ส่วนที่ 4-8" sheetId="8" r:id="rId18"/>
  </sheets>
  <calcPr calcId="191029"/>
  <extLst>
    <ext uri="GoogleSheetsCustomDataVersion2">
      <go:sheetsCustomData xmlns:go="http://customooxmlschemas.google.com/" r:id="rId19" roundtripDataChecksum="u9kS8M0P0C3mudVEnlksOoU5LUX9l+ZHH6nVdSpFSPs="/>
    </ext>
  </extLst>
</workbook>
</file>

<file path=xl/calcChain.xml><?xml version="1.0" encoding="utf-8"?>
<calcChain xmlns="http://schemas.openxmlformats.org/spreadsheetml/2006/main">
  <c r="H12" i="3" l="1"/>
  <c r="H10" i="3"/>
  <c r="H9" i="3"/>
  <c r="H17" i="3"/>
  <c r="F10" i="3"/>
  <c r="F9" i="3"/>
  <c r="D21" i="4"/>
  <c r="F14" i="3"/>
  <c r="H14" i="3" s="1"/>
  <c r="F13" i="3"/>
  <c r="H13" i="3" s="1"/>
  <c r="F17" i="3"/>
  <c r="F17" i="11"/>
  <c r="D14" i="10"/>
  <c r="D13" i="10"/>
  <c r="D12" i="10"/>
  <c r="D11" i="10"/>
  <c r="D10" i="10"/>
  <c r="D9" i="10"/>
  <c r="D8" i="10"/>
  <c r="E38" i="12"/>
  <c r="E37" i="12"/>
  <c r="D15" i="10" l="1"/>
  <c r="E36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16" i="11"/>
  <c r="F15" i="11"/>
  <c r="H20" i="11"/>
  <c r="G20" i="11"/>
  <c r="F14" i="11"/>
  <c r="F13" i="11"/>
  <c r="F11" i="11"/>
  <c r="F10" i="11"/>
  <c r="F9" i="11"/>
  <c r="F8" i="11"/>
  <c r="E12" i="11" l="1"/>
  <c r="F12" i="11" s="1"/>
  <c r="E40" i="12"/>
  <c r="E18" i="11" s="1"/>
  <c r="F18" i="11" s="1"/>
  <c r="E19" i="11" s="1"/>
  <c r="F19" i="11" l="1"/>
  <c r="F20" i="11" s="1"/>
  <c r="E20" i="11"/>
  <c r="G19" i="3"/>
  <c r="F18" i="3"/>
  <c r="H18" i="3" s="1"/>
  <c r="F15" i="3"/>
  <c r="F11" i="3"/>
  <c r="I19" i="3" l="1"/>
  <c r="I20" i="3" s="1"/>
  <c r="H16" i="3"/>
  <c r="H19" i="3" s="1"/>
  <c r="H15" i="3" l="1"/>
  <c r="H11" i="3"/>
  <c r="I16" i="2"/>
  <c r="K15" i="2"/>
  <c r="J15" i="2"/>
  <c r="K14" i="2"/>
  <c r="J14" i="2"/>
  <c r="K13" i="2"/>
  <c r="J13" i="2"/>
  <c r="K12" i="2"/>
  <c r="J12" i="2"/>
  <c r="J11" i="2"/>
  <c r="J10" i="2"/>
  <c r="K9" i="2"/>
  <c r="K16" i="2" s="1"/>
  <c r="K17" i="2" s="1"/>
  <c r="J9" i="2"/>
  <c r="J16" i="2" s="1"/>
  <c r="J17" i="2" s="1"/>
  <c r="H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SC1220</author>
  </authors>
  <commentList>
    <comment ref="E17" authorId="0" shapeId="0" xr:uid="{C8BBE294-C174-4B9C-9FB1-28A6C492011E}">
      <text>
        <r>
          <rPr>
            <b/>
            <sz val="9"/>
            <color indexed="81"/>
            <rFont val="Tahoma"/>
            <family val="2"/>
          </rPr>
          <t xml:space="preserve">ให้ใส่จำนวนกิจกรรม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  <author>HP</author>
  </authors>
  <commentList>
    <comment ref="B4" authorId="0" shapeId="0" xr:uid="{9AAF4360-32B6-45E8-A62D-29DC97B4BE7A}">
      <text>
        <r>
          <rPr>
            <b/>
            <sz val="14"/>
            <color indexed="81"/>
            <rFont val="TH SarabunPSK"/>
            <family val="2"/>
          </rPr>
          <t xml:space="preserve">tsu02 : </t>
        </r>
        <r>
          <rPr>
            <sz val="14"/>
            <color indexed="81"/>
            <rFont val="TH SarabunPSK"/>
            <family val="2"/>
          </rPr>
          <t>นวัตกรรมการจัดการศึกษา หมายถึง การนำแนวคิด วิธีการปฏิบัติ หรือสิ่งประดิษฐ์ที่ได้รับการพัฒนาปรับปรุง หรือดัดแปลงให้มีความเหมาะสม และสอดคล้องกับการนำมาใช้ในการจัดการศึกษาโดยมีวัตถุประสงค์เพื่อแก้ไขปัญหา เพิ่มประสิทธิภาพ ประสิทธิผลและก่อให้เกิดความสำเร็จสูงสุดแก่ผู้เรียน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 xml:space="preserve"> : ผลการพิจารณาจากฝ่ายวิชาการและการเรียนรู้</t>
        </r>
      </text>
    </comment>
    <comment ref="D4" authorId="1" shapeId="0" xr:uid="{78C1F0BC-34CA-47FA-918E-A15D8101B042}">
      <text>
        <r>
          <rPr>
            <sz val="9"/>
            <color indexed="81"/>
            <rFont val="Tahoma"/>
            <family val="2"/>
          </rPr>
          <t>TSU02
ใส่จำนวนผลงาน</t>
        </r>
      </text>
    </comment>
    <comment ref="B5" authorId="0" shapeId="0" xr:uid="{BC99E775-A623-401E-A783-AC609183B58D}">
      <text>
        <r>
          <rPr>
            <b/>
            <sz val="9"/>
            <color indexed="81"/>
            <rFont val="Tahoma"/>
            <family val="2"/>
          </rPr>
          <t xml:space="preserve">tsu03 : </t>
        </r>
        <r>
          <rPr>
            <sz val="14"/>
            <color indexed="81"/>
            <rFont val="TH SarabunPSK"/>
            <family val="2"/>
          </rPr>
          <t xml:space="preserve">คอร์สออนไลน์ หมายถึง รายวิชาในหลักสูตร หรือส่วนหนึ่งของรายวิชาในหลักสูตรการเรียนการสอน เพื่อใช้ประกอบการเรียนการสอนบนระบบออนไลน์ของหลักสูตร Pre-Degree/Non-Degree
หลักฐาน: รายละเอียดคอร์สออนไลน์
</t>
        </r>
      </text>
    </comment>
    <comment ref="D5" authorId="1" shapeId="0" xr:uid="{9984BBFB-87A2-4D60-9F84-C9A2375DFA6D}">
      <text>
        <r>
          <rPr>
            <b/>
            <sz val="9"/>
            <color indexed="81"/>
            <rFont val="Tahoma"/>
            <family val="2"/>
          </rPr>
          <t>TSU03</t>
        </r>
        <r>
          <rPr>
            <sz val="9"/>
            <color indexed="81"/>
            <rFont val="Tahoma"/>
            <family val="2"/>
          </rPr>
          <t xml:space="preserve">
ใส่จำนวนคอร์สออนไลน์
</t>
        </r>
      </text>
    </comment>
    <comment ref="B6" authorId="0" shapeId="0" xr:uid="{39A4DF62-206D-4D27-98A2-59782B28C678}">
      <text>
        <r>
          <rPr>
            <b/>
            <sz val="14"/>
            <color indexed="81"/>
            <rFont val="TH SarabunPSK"/>
            <family val="2"/>
          </rPr>
          <t>tsu05</t>
        </r>
        <r>
          <rPr>
            <sz val="14"/>
            <color indexed="81"/>
            <rFont val="TH SarabunPSK"/>
            <family val="2"/>
          </rPr>
          <t xml:space="preserve"> : การรับรองสมรรถนะวิชาชีพด้านการเรียนการสอน หมายถึง อาจารย์ที่มีคุณลักษณะหรือสมรรถนะด้านการจัดการเรียนการสอน ตามกรอบมาตรฐานวิชาชีพอาจารย์ตามแนวทางการส่งเสริมคุณภาพการจัดการเรียนการสอนของอาจารย์ในสถาบันอุดมศึกษากำหนดให้มีระดับของคุณภาพของแต่ละองค์ประกอบ จำนวน 4 ระดับ ซึ่งอาจารย์ต้องขอรับการประเมินสมรรถนะเพื่อผ่านคุณภาพการจัดการเรียนการสอน ตั้งแต่ระดับ 2 ขึ้นไป ดังนี้
ระดับที่ 2 เป็นครูที่เกื้อกูลเพื่อนร่วมวิชาชีพให้เป็นครูที่มีคุณภาพ (Competent/Professional)
ระดับที่ 3 เป็นครูที่สร้างครูที่มีคุณภาพในองค์กร (Proficient/Scholarly Teacher)
ระดับที่ 4 เป็นครูที่เป็นผู้นำในการพัฒนาวิชาชีพครูในระดับชาติหรือระดับนานาชาติ (Mastery Teacher)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>: ผลสอบแต่ละระดับ</t>
        </r>
      </text>
    </comment>
    <comment ref="D6" authorId="1" shapeId="0" xr:uid="{DD78B7E5-9824-45D5-9B01-92A9FF1F6592}">
      <text>
        <r>
          <rPr>
            <b/>
            <sz val="9"/>
            <color indexed="81"/>
            <rFont val="Tahoma"/>
            <family val="2"/>
          </rPr>
          <t>TSU05</t>
        </r>
        <r>
          <rPr>
            <sz val="9"/>
            <color indexed="81"/>
            <rFont val="Tahoma"/>
            <family val="2"/>
          </rPr>
          <t xml:space="preserve">
ให้ใส่ระดับ TPSF ที่ได้ในปีนี้</t>
        </r>
      </text>
    </comment>
    <comment ref="B7" authorId="0" shapeId="0" xr:uid="{FC9F9CB4-DFC1-4A13-969F-2643DA5E45F5}">
      <text>
        <r>
          <rPr>
            <b/>
            <sz val="14"/>
            <color indexed="81"/>
            <rFont val="TH SarabunPSK"/>
            <family val="2"/>
          </rPr>
          <t>tsu07 (นวัตกรรมสังคม) :</t>
        </r>
        <r>
          <rPr>
            <sz val="14"/>
            <color indexed="81"/>
            <rFont val="TH SarabunPSK"/>
            <family val="2"/>
          </rPr>
          <t xml:space="preserve"> เป็นอาจารย์ที่ปรึกษาของ นิสิตหรือบัณฑิต (จบการศึกษาไม่เกิน 5 ปี) ได้รางวัลผลงานด้านนวัตกรรมสังคมใน ระดับชาติหรือนานาชาติ  
</t>
        </r>
      </text>
    </comment>
    <comment ref="D7" authorId="1" shapeId="0" xr:uid="{926184DF-0819-4D5C-9E20-E7796661400C}">
      <text>
        <r>
          <rPr>
            <b/>
            <sz val="9"/>
            <color indexed="81"/>
            <rFont val="Tahoma"/>
            <family val="2"/>
          </rPr>
          <t>TSU07</t>
        </r>
        <r>
          <rPr>
            <sz val="9"/>
            <color indexed="81"/>
            <rFont val="Tahoma"/>
            <family val="2"/>
          </rPr>
          <t xml:space="preserve">
ใส่คะแนน
</t>
        </r>
      </text>
    </comment>
    <comment ref="D8" authorId="1" shapeId="0" xr:uid="{8DF20CA5-F2B2-487E-999F-71B3341B76CF}">
      <text>
        <r>
          <rPr>
            <b/>
            <sz val="9"/>
            <color indexed="81"/>
            <rFont val="Tahoma"/>
            <family val="2"/>
          </rPr>
          <t>TSU07</t>
        </r>
        <r>
          <rPr>
            <sz val="9"/>
            <color indexed="81"/>
            <rFont val="Tahoma"/>
            <family val="2"/>
          </rPr>
          <t xml:space="preserve">
ใส่คะแนน</t>
        </r>
      </text>
    </comment>
    <comment ref="B9" authorId="0" shapeId="0" xr:uid="{8031EA94-2BD5-4983-BF4C-8BE7DDB03F39}">
      <text>
        <r>
          <rPr>
            <b/>
            <sz val="14"/>
            <color indexed="81"/>
            <rFont val="TH SarabunPSK"/>
            <family val="2"/>
          </rPr>
          <t xml:space="preserve">tsu09 : </t>
        </r>
        <r>
          <rPr>
            <sz val="14"/>
            <color indexed="81"/>
            <rFont val="TH SarabunPSK"/>
            <family val="2"/>
          </rPr>
          <t>เป็นอาจารย์ที่ปรึกษา
ในผลงานนิสิตหรือบัณฑิตที่มีผลงานวิจัยประยุกต์หรือผลงานนวัตกรรมที่ก่อให้เกิดประโยชน์ต่อชุมชน สังคม ประเทศ หรือต่อนานาชาติ โดยมีหลักฐานหรือข้อมูลที่มีการนำไปใช้ประโยชน์จริง</t>
        </r>
        <r>
          <rPr>
            <b/>
            <sz val="14"/>
            <color indexed="81"/>
            <rFont val="TH SarabunPSK"/>
            <family val="2"/>
          </rPr>
          <t xml:space="preserve">
หลักฐาน: </t>
        </r>
        <r>
          <rPr>
            <sz val="14"/>
            <color indexed="81"/>
            <rFont val="TH SarabunPSK"/>
            <family val="2"/>
          </rPr>
          <t>ใบแสดงการนำไปใช้ผลงานวิจัย ประยุกต์หรือผลงานนวัตกรรมจากชุมชน</t>
        </r>
      </text>
    </comment>
    <comment ref="D9" authorId="1" shapeId="0" xr:uid="{1AC40AD6-AB74-4F65-83E1-A1C07DEF0864}">
      <text>
        <r>
          <rPr>
            <b/>
            <sz val="9"/>
            <color indexed="81"/>
            <rFont val="Tahoma"/>
            <family val="2"/>
          </rPr>
          <t>TSU09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0" authorId="0" shapeId="0" xr:uid="{8CE644DD-467E-40F9-BBE8-04A8F0764BD8}">
      <text>
        <r>
          <rPr>
            <b/>
            <sz val="14"/>
            <color indexed="81"/>
            <rFont val="TH SarabunPSK"/>
            <family val="2"/>
          </rPr>
          <t xml:space="preserve">tsu07 ผู้ประกอบการ </t>
        </r>
        <r>
          <rPr>
            <sz val="14"/>
            <color indexed="81"/>
            <rFont val="TH SarabunPSK"/>
            <family val="2"/>
          </rPr>
          <t xml:space="preserve">: เป็นอาจารย์ที่ปรึกษากลุ่มนิสิตหรือบัณฑิตที่ประกอบธุรกิจส่วนตัว ใน 2 ลักษณะ ดังนี้
1. ประกอบธุรกิจส่วนตัวโดยมีลูกจ้าง หมายถึง เป็นผู้ประกอบธุรกิจของตนเองเพื่อหวังผลกำไรหรือส่วนแบ่งและได้จ้างบุคคลอื่นมาทำงานในธุรกิจในฐานะลูกจ้าง
2. ประกอบธุรกิจส่วนตัวโดยไม่มีลูกจ้าง หมายถึง เป็นผู้ประกอบธุรกิจของตนเองโดยลำพังผู้เดียวหรืออาจมีบุคคลอื่นมาร่วมกิจการด้วย เพื่อหวังผลกำไรหรือ
ส่วนแบ่งและไม่ได้จ้างลูกจ้าง แต่อาจมีสมาชิกในครัวเรือนหรือผู้ฝึกงานมาช่วยทำงานโดยไม่ได้รับค่าจ้าง หรือค่าตอบแทนอย่างอื่นสำหรับงานที่ทำ
</t>
        </r>
        <r>
          <rPr>
            <b/>
            <sz val="14"/>
            <color indexed="81"/>
            <rFont val="TH SarabunPSK"/>
            <family val="2"/>
          </rPr>
          <t xml:space="preserve"> หลักฐาน: </t>
        </r>
        <r>
          <rPr>
            <sz val="14"/>
            <color indexed="81"/>
            <rFont val="TH SarabunPSK"/>
            <family val="2"/>
          </rPr>
          <t xml:space="preserve">
- เอกสารการจัดตั้งสถานประกอบการ พร้อม หนังสือรับรองจากนิสิตในการเป็นที่ปรึกษา ในการเป็นผู้ประกอบการหรือ  
- เอกสารหลักฐานการประกอบการ เช่น ภาพถ่าย พร้อมหนังสือรับรองจากนิสิตใน การเป็นที่ปรึกษาในการเป็นผู้ประกอบการ และ
- เอกสารการชี้แจงการนำองค์ความรู้ที่ได้รับ ไปใช้กับการประกอบการ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1" shapeId="0" xr:uid="{EFE066E9-552A-4D5A-A78E-531EAB7B30B6}">
      <text>
        <r>
          <rPr>
            <b/>
            <sz val="9"/>
            <color indexed="81"/>
            <rFont val="Tahoma"/>
            <family val="2"/>
          </rPr>
          <t>TSU09</t>
        </r>
        <r>
          <rPr>
            <sz val="9"/>
            <color indexed="81"/>
            <rFont val="Tahoma"/>
            <family val="2"/>
          </rPr>
          <t xml:space="preserve">
ใส่จำนวนคน</t>
        </r>
      </text>
    </comment>
    <comment ref="B11" authorId="0" shapeId="0" xr:uid="{0D097FC8-3BA0-42F0-AC3D-7D11BB4E87B7}">
      <text>
        <r>
          <rPr>
            <b/>
            <sz val="14"/>
            <color indexed="81"/>
            <rFont val="TH SarabunPSK"/>
            <family val="2"/>
          </rPr>
          <t xml:space="preserve">tsu10 : </t>
        </r>
        <r>
          <rPr>
            <sz val="14"/>
            <color indexed="81"/>
            <rFont val="TH SarabunPSK"/>
            <family val="2"/>
          </rPr>
          <t xml:space="preserve">
1. ต้องผ่านการอบรมโครงการสร้างความเข้าใจในพระราชบัญญัติส่งเสริมการใช้ประโยชน์ผลงานวิจัยและนวัตกรรม พ.ศ. 2564 และกฎหมายลำดับรอง
2. ผ่านการอบรมหลักสูตรที่ 1 : นักนวัตกรรมสังคม มหาวิทยาลัยทักษิณ  หรือหลักสูตรที่ 2: นักนวัตกรรมเทคโนโลยีเชิงพาณิชย์ มหาวิทยาลัยทักษิณ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H SarabunPSK"/>
            <family val="2"/>
          </rPr>
          <t>หลักฐาน : เกียรติบัตรผ่านการอบรม</t>
        </r>
      </text>
    </comment>
    <comment ref="D11" authorId="1" shapeId="0" xr:uid="{B7B31C5C-1622-44D1-B56A-A3AA6903A168}">
      <text>
        <r>
          <rPr>
            <b/>
            <sz val="9"/>
            <color indexed="81"/>
            <rFont val="Tahoma"/>
            <family val="2"/>
          </rPr>
          <t>TSU10</t>
        </r>
        <r>
          <rPr>
            <sz val="9"/>
            <color indexed="81"/>
            <rFont val="Tahoma"/>
            <family val="2"/>
          </rPr>
          <t xml:space="preserve">
ใส่คะแนนการเข้าอบรม</t>
        </r>
      </text>
    </comment>
    <comment ref="B12" authorId="0" shapeId="0" xr:uid="{42595916-84D8-4B72-83C8-D9823B961171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ระดับชาติ ที่เป็นชื่อแรก (First Author) หรือ Corresponding Author </t>
        </r>
      </text>
    </comment>
    <comment ref="D12" authorId="1" shapeId="0" xr:uid="{9B8A6EDA-FBB8-4233-9A6F-DD816D55A11E}">
      <text>
        <r>
          <rPr>
            <b/>
            <sz val="9"/>
            <color indexed="81"/>
            <rFont val="Tahoma"/>
            <family val="2"/>
          </rPr>
          <t>TSU11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3" authorId="0" shapeId="0" xr:uid="{5A1EE43D-9420-4226-BBFC-CA0FCBBABDE2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ระดับนานาชาติ ที่เป็นชื่อแรก (First Author) หรือ Corresponding Author </t>
        </r>
      </text>
    </comment>
    <comment ref="D13" authorId="1" shapeId="0" xr:uid="{1BC1321A-9006-4EA2-9D92-0DD0D8EF73EE}">
      <text>
        <r>
          <rPr>
            <b/>
            <sz val="9"/>
            <color indexed="81"/>
            <rFont val="Tahoma"/>
            <family val="2"/>
          </rPr>
          <t>TSU11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4" authorId="0" shapeId="0" xr:uid="{7A192FFA-44EE-4C1D-909A-B64011A1B78F}">
      <text>
        <r>
          <rPr>
            <b/>
            <sz val="14"/>
            <color indexed="81"/>
            <rFont val="TH SarabunPSK"/>
            <family val="2"/>
          </rPr>
          <t>tsu12 :</t>
        </r>
        <r>
          <rPr>
            <sz val="14"/>
            <color indexed="81"/>
            <rFont val="TH SarabunPSK"/>
            <family val="2"/>
          </rPr>
          <t xml:space="preserve">  นวัตกรรมสังคม ตามบริบทของมหาวิทยาลัยทักษิณ (ณฐพงศ์ จิตรนิรัตน์,2565) หมายถึง ความรู้ เทคโนโลยี นวัตกรรม หรือกระบวนการที่พัฒนาขึ้นใหม่หรือปรับปรุงจากผลิตภัณฑ์ กระบวนการเดิม หรือเทคโนโลยีที่ได้มีการคิดค้นมาแล้ว และสามารถนำไปประยุกต์ใช้ให้เหมาะสมกับบริบทพื้นที่มุ่งตอบสนองความต้องการของสังคมเป็นหลัก รวมทั้งสร้างคุณค่าหรือมูลค่าเพิ่มให้แก่ผู้มีส่วนได้ส่วนเสีย เกิดผลกระทบทั้งเชิงเศรษฐกิจ สังคม และสิ่งแวดล้อม เป็นที่ยอมรับและขยายผลได้ และนำไปสู่การพัฒนาคุณภาพชีวิตในท้องถิ่น ชุมชนและประเทศชาติต่อไป 
</t>
        </r>
        <r>
          <rPr>
            <b/>
            <sz val="14"/>
            <color indexed="81"/>
            <rFont val="TH SarabunPSK"/>
            <family val="2"/>
          </rPr>
          <t>หลักฐาน :</t>
        </r>
        <r>
          <rPr>
            <sz val="14"/>
            <color indexed="81"/>
            <rFont val="TH SarabunPSK"/>
            <family val="2"/>
          </rPr>
          <t xml:space="preserve"> เนื้อหาองค์ความรู้เรื่องนวัตกรรมสังคมด้านการวิจัยและบริการวิชาการ ตัวอย่างของนวัตกรรมสังคมที่สอดรับกับพันธกิจมหาวิทยาลัย https://online.fliphtml5.com/sxfuc/odsy/ 
</t>
        </r>
      </text>
    </comment>
    <comment ref="D14" authorId="1" shapeId="0" xr:uid="{DC7E7C58-398A-43FB-94AE-744008CFDCF9}">
      <text>
        <r>
          <rPr>
            <b/>
            <sz val="9"/>
            <color indexed="81"/>
            <rFont val="Tahoma"/>
            <family val="2"/>
          </rPr>
          <t>TSU12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5" authorId="0" shapeId="0" xr:uid="{F3ACD1A7-C829-492B-BF57-BB5E3E638C66}">
      <text>
        <r>
          <rPr>
            <b/>
            <sz val="14"/>
            <color indexed="81"/>
            <rFont val="TH SarabunPSK"/>
            <family val="2"/>
          </rPr>
          <t xml:space="preserve">tsu13 ระดับชาติ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นับจำนวนชิ้นงานที่เป็ฯชื่อแรก (First Author) หรือ Corresponding Author ที่ได้รับการอ้างอิงในปีการศึกษาที่รับการประเมิน</t>
        </r>
      </text>
    </comment>
    <comment ref="D15" authorId="1" shapeId="0" xr:uid="{8110F06A-1503-4691-8658-B16D562EDCC0}">
      <text>
        <r>
          <rPr>
            <b/>
            <sz val="9"/>
            <color indexed="81"/>
            <rFont val="Tahoma"/>
            <family val="2"/>
          </rPr>
          <t>TSU13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6" authorId="0" shapeId="0" xr:uid="{1DF14476-42E7-4232-88EC-9EB2A42CA2A4}">
      <text>
        <r>
          <rPr>
            <b/>
            <sz val="14"/>
            <color indexed="81"/>
            <rFont val="TH SarabunPSK"/>
            <family val="2"/>
          </rPr>
          <t xml:space="preserve">tsu13 ระดับนานาชาติ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นับจำนวนชิ้นงานที่เป็นชื่อแรก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3E0700EA-F8F2-4D86-B0E0-EF97EF038ECA}">
      <text>
        <r>
          <rPr>
            <b/>
            <sz val="9"/>
            <color indexed="81"/>
            <rFont val="Tahoma"/>
            <family val="2"/>
          </rPr>
          <t>TSU13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7" authorId="0" shapeId="0" xr:uid="{3065A3D0-6B4B-4000-BAC0-89A91CDB203E}">
      <text>
        <r>
          <rPr>
            <b/>
            <sz val="14"/>
            <color indexed="81"/>
            <rFont val="TH SarabunPSK"/>
            <family val="2"/>
          </rPr>
          <t>tsu14 :</t>
        </r>
        <r>
          <rPr>
            <sz val="14"/>
            <color indexed="81"/>
            <rFont val="TH SarabunPSK"/>
            <family val="2"/>
          </rPr>
          <t xml:space="preserve"> เงินที่ได้รับการสนับสนุนจากแหล่งทุนภายนอกให้ทำวิจัยหรือรับจ้างวิจัย (Contracted Research) ต้องเป็นทุนวิจัย ที่ดำเนินการผ่านมหาวิทยาลัย ตามระเบียบ ว่าด้วย การบริหารจัดการทุนอุดหนุนการวิจัยจากภายนอก</t>
        </r>
      </text>
    </comment>
    <comment ref="D17" authorId="1" shapeId="0" xr:uid="{5B7DE19F-0CA5-439C-BD94-3A0C45DD672B}">
      <text>
        <r>
          <rPr>
            <b/>
            <sz val="9"/>
            <color indexed="81"/>
            <rFont val="Tahoma"/>
            <family val="2"/>
          </rPr>
          <t>TSU14</t>
        </r>
        <r>
          <rPr>
            <sz val="9"/>
            <color indexed="81"/>
            <rFont val="Tahoma"/>
            <family val="2"/>
          </rPr>
          <t xml:space="preserve">
ใส่จำนวนเงิน
</t>
        </r>
      </text>
    </comment>
    <comment ref="B18" authorId="0" shapeId="0" xr:uid="{A08CBF00-E509-4419-88BB-AB2ACF684B9D}">
      <text>
        <r>
          <rPr>
            <b/>
            <sz val="14"/>
            <color indexed="81"/>
            <rFont val="TH SarabunPSK"/>
            <family val="2"/>
          </rPr>
          <t>tsu15 :</t>
        </r>
        <r>
          <rPr>
            <sz val="14"/>
            <color indexed="81"/>
            <rFont val="TH SarabunPSK"/>
            <family val="2"/>
          </rPr>
          <t xml:space="preserve"> ทรัพย์สินทางปัญญา หมายถึง สิทธิทางกฎหมายที่ให้เจ้าของสิทธิ หรือ "ผู้ทรงสิทธิ" มีอยู่เหนือสิ่งที่เกิดจากความคิดสร้างสรรค์ทางปัญญาของมนุษย์ โดยอาจแบ่งทรัพย์สินทางปัญญาออกได้ 2 ประเภทหลัก คือ
(1) ทรัพย์สินทางอุตสาหกรรม
(2) ลิขสิทธิ์ สำหรับทรัพย์สินทางอุตสาหกรรมยังแบ่งออกได้อีก 6 ประเภท ได้แก่ (1) สิทธิบัตร (2) อนุสิทธิบัตร (3) เครื่องหมายการค้า (4) ความลับทางการค้า และ (5) สิ่งบ่งชี้ทางภูมิศาสตร์ (6) ภูมิปัญญาท้องถิ่น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EE0270CF-0894-43A2-9581-B73E1B064154}">
      <text>
        <r>
          <rPr>
            <b/>
            <sz val="9"/>
            <color indexed="81"/>
            <rFont val="Tahoma"/>
            <family val="2"/>
          </rPr>
          <t>TSU15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9" authorId="0" shapeId="0" xr:uid="{6C17A8F4-296A-4317-B87F-17F4B4C24C57}">
      <text>
        <r>
          <rPr>
            <b/>
            <sz val="14"/>
            <color indexed="81"/>
            <rFont val="TH SarabunPSK"/>
            <family val="2"/>
          </rPr>
          <t xml:space="preserve">tsu16 : </t>
        </r>
        <r>
          <rPr>
            <sz val="14"/>
            <color indexed="81"/>
            <rFont val="TH SarabunPSK"/>
            <family val="2"/>
          </rPr>
          <t xml:space="preserve">การนำทรัพย์สินทางปัญญาไปต่อยอดและ/หรือสร้างมูลค่าเพิ่ม หมายถึง การนำผลงานวิจัยและนวัตกรรมที่ได้รับการจดทะเบียนทรัพย์สินทางปัญญาไปใช้ประโยชน์อย่างเป็นรูปธรรมเชิงพาณิชย์ที่เป็นรูปตัวเงิน หรือมูลค่าจากการใช้ประโยชน์ทางสังคม อันจะเป็นประโยชน์ทั้งการต่อยอดการวิจัยและต่อเศรษฐกิจ สังคมของประเทศในภาพรวม
</t>
        </r>
      </text>
    </comment>
    <comment ref="D19" authorId="1" shapeId="0" xr:uid="{CBC6B2A0-6E59-46EC-8351-F44B34C38C5F}">
      <text>
        <r>
          <rPr>
            <b/>
            <sz val="9"/>
            <color indexed="81"/>
            <rFont val="Tahoma"/>
            <family val="2"/>
          </rPr>
          <t>TSU16</t>
        </r>
        <r>
          <rPr>
            <sz val="9"/>
            <color indexed="81"/>
            <rFont val="Tahoma"/>
            <family val="2"/>
          </rPr>
          <t xml:space="preserve">
ใส่จำนวนเงิน
</t>
        </r>
      </text>
    </comment>
    <comment ref="B20" authorId="0" shapeId="0" xr:uid="{B9C9B311-41F0-4114-950E-2ADDABFFA68E}">
      <text>
        <r>
          <rPr>
            <b/>
            <sz val="14"/>
            <color indexed="81"/>
            <rFont val="TH SarabunPSK"/>
            <family val="2"/>
          </rPr>
          <t>tsu17</t>
        </r>
        <r>
          <rPr>
            <sz val="14"/>
            <color indexed="81"/>
            <rFont val="TH SarabunPSK"/>
            <family val="2"/>
          </rPr>
          <t xml:space="preserve"> : 
</t>
        </r>
        <r>
          <rPr>
            <b/>
            <sz val="14"/>
            <color indexed="81"/>
            <rFont val="TH SarabunPSK"/>
            <family val="2"/>
          </rPr>
          <t xml:space="preserve">การให้บริการวิชาการแก่สังคม </t>
        </r>
        <r>
          <rPr>
            <sz val="14"/>
            <color indexed="81"/>
            <rFont val="TH SarabunPSK"/>
            <family val="2"/>
          </rPr>
          <t xml:space="preserve"> หมายถึง กิจกรรมหรือโครงการให้บริการแก่สังคมภายนอกสถาบัน หรือเป็นการให้บริการที่จัดในสถาบัน โดยมีบุคคลภายนอกเข้ามาใช้บริการ
</t>
        </r>
        <r>
          <rPr>
            <b/>
            <sz val="14"/>
            <color indexed="81"/>
            <rFont val="TH SarabunPSK"/>
            <family val="2"/>
          </rPr>
          <t xml:space="preserve">จำนวนเงินรายได้จากการบริการวิชาการ </t>
        </r>
        <r>
          <rPr>
            <sz val="14"/>
            <color indexed="81"/>
            <rFont val="TH SarabunPSK"/>
            <family val="2"/>
          </rPr>
          <t xml:space="preserve">หมายถึง จำนวนรายรับโดยไม่หักค่าใช้จ่ายในการให้บริการวิชาการและวิชาชีพที่สามารถนำผลลัพธ์กลับสู่องค์กรในนามมหาวิทยาลัย หรือ คณะ สถาบัน สำนัก หน่วยงานในสังกัดของมหาวิทยาลัยแต่ละปีงบประมาณ โดยมีแหล่งที่มาของรายได้ ได้แก่ ค่าบริการวิเคราะห์ ทดสอบ ตรวจสอบและตรวจซ่อม ค่าบริการเครื่องมือ หรืออุปกรณ์ต่าง ๆ ค่าบริการการสำรวจการวางแผน การจัดการ หรือการวิจัยในลักษณะการว่าจ้าง ค่าบริการศึกษาความเหมาะสมของโครงการ  การศึกษาผลกระทบด้านสิ่งแวดล้อม ค่าบริการการวางระบบ ออกแบบ สร้าง ประดิษฐ์หรือผลิต รายได้จากการจัดฝึกอบรม สัมมนา หรือการประชุมเชิงปฏิบัติการ  รายได้จากการให้บริการจัดฝึกอบรม สัมมนา หรือการประชุมเชิงปฏิบัติการในลักษณะการว่าจ้าง โดยรายได้จากการจัดการศึกษาต่อเนื่อง ถือเป็นส่วนหนึ่งของรายได้จากการบริการวิชาการ
นับคะแนน กรณีเป็นผู้รับผิดชอบโครงการเท่านั้น สำหรับคณะกรรมการดำเนินงานโครงการให้นับเป็นคำสั่งแต่งตั้งในส่วนที่ 1 ผลสัมฤทธิ์ของงาน
โครงการที่ไม่อนุญาติให้นำมาคิด คือ โครงการยกระดับเศรษฐกิจและสังคม รายตำบล มหาวิทยาลัยสู่ตำบล สร้างรากแก้ว ให้ประเทศ)
</t>
        </r>
      </text>
    </comment>
    <comment ref="D20" authorId="1" shapeId="0" xr:uid="{27D3CB80-8C3F-449C-9A15-4B2033E61AF8}">
      <text>
        <r>
          <rPr>
            <b/>
            <sz val="9"/>
            <color indexed="81"/>
            <rFont val="Tahoma"/>
            <family val="2"/>
          </rPr>
          <t>TSU17</t>
        </r>
        <r>
          <rPr>
            <sz val="9"/>
            <color indexed="81"/>
            <rFont val="Tahoma"/>
            <family val="2"/>
          </rPr>
          <t xml:space="preserve">
ใส่จำนวนเงิน</t>
        </r>
      </text>
    </comment>
    <comment ref="D21" authorId="1" shapeId="0" xr:uid="{AA1939AE-77B5-4C12-9D37-9F589E801257}">
      <text>
        <r>
          <rPr>
            <b/>
            <sz val="9"/>
            <color indexed="81"/>
            <rFont val="Tahoma"/>
            <family val="2"/>
          </rPr>
          <t>TSU17</t>
        </r>
        <r>
          <rPr>
            <sz val="9"/>
            <color indexed="81"/>
            <rFont val="Tahoma"/>
            <family val="2"/>
          </rPr>
          <t xml:space="preserve">
ใส่จำนวนโครงการ</t>
        </r>
      </text>
    </comment>
    <comment ref="B22" authorId="0" shapeId="0" xr:uid="{79861A12-13FE-4DD6-8823-0165D93B314F}">
      <text>
        <r>
          <rPr>
            <b/>
            <sz val="14"/>
            <color indexed="81"/>
            <rFont val="TH SarabunPSK"/>
            <family val="2"/>
          </rPr>
          <t xml:space="preserve">tsu18 </t>
        </r>
        <r>
          <rPr>
            <sz val="14"/>
            <color indexed="81"/>
            <rFont val="TH SarabunPSK"/>
            <family val="2"/>
          </rPr>
          <t xml:space="preserve">: 
การสร้างมูลค่าเพิ่มให้กับสินค้า หมายถึง การปรับปรุงหรือการพัฒนาเพื่อให้มีมูลค่าทางเศรษฐกิจเพิ่มมากขึ้น 
การสร้างมูลค่าเพิ่มให้กับการบริการ หมายถึง การปรับปรุงหรือพัฒนารูปแบบ การให้บริการที่ทำให้เกิดการบริการรูปแบบ ใหม่ที่ตอบสนองตามความต้องการของกลุ่ม ลูกค้าเพิ่มมากขึ้น 
</t>
        </r>
        <r>
          <rPr>
            <b/>
            <sz val="14"/>
            <color indexed="81"/>
            <rFont val="TH SarabunPSK"/>
            <family val="2"/>
          </rPr>
          <t xml:space="preserve">ตัวอย่างเช่น </t>
        </r>
        <r>
          <rPr>
            <sz val="14"/>
            <color indexed="81"/>
            <rFont val="TH SarabunPSK"/>
            <family val="2"/>
          </rPr>
          <t>ผลิตภัณฑ์กระถาง / ปลาลูกเบร่ / ปลาหัวโม่ง / ปูคอนโด / ปลาก้างพระร่วง / การท่องเที่ยว / สมาร์ทโชว์ ห่วย</t>
        </r>
      </text>
    </comment>
    <comment ref="D22" authorId="1" shapeId="0" xr:uid="{FC61175A-7E6A-4D24-9A15-7E5589B1C528}">
      <text>
        <r>
          <rPr>
            <b/>
            <sz val="9"/>
            <color indexed="81"/>
            <rFont val="Tahoma"/>
            <family val="2"/>
          </rPr>
          <t>TSU18</t>
        </r>
        <r>
          <rPr>
            <sz val="9"/>
            <color indexed="81"/>
            <rFont val="Tahoma"/>
            <family val="2"/>
          </rPr>
          <t xml:space="preserve">
ใส่จำนวนรายการ</t>
        </r>
      </text>
    </comment>
    <comment ref="B23" authorId="0" shapeId="0" xr:uid="{19EFAB3D-E81B-4876-AEC2-94AC8489CB66}">
      <text>
        <r>
          <rPr>
            <b/>
            <sz val="14"/>
            <color indexed="81"/>
            <rFont val="TH SarabunPSK"/>
            <family val="2"/>
          </rPr>
          <t>tsu19</t>
        </r>
        <r>
          <rPr>
            <sz val="14"/>
            <color indexed="81"/>
            <rFont val="TH SarabunPSK"/>
            <family val="2"/>
          </rPr>
          <t xml:space="preserve"> : งบประมาณจากแหล่งทุนภายนอกสนับสนุน การสร้างผู้ประกอบการ/ธุรกิจใหม่ อาทิ ศิษย์เก่า ภาคธุรกิจ/อุตสาหกรรม หรือ บุคคลภายนอก 
เช่น โครงการภายใต้อุทยานวิทยาศาสตร์ฯ
</t>
        </r>
      </text>
    </comment>
    <comment ref="D23" authorId="1" shapeId="0" xr:uid="{E2019A29-79D2-49FC-9B90-C64C3A9748BF}">
      <text>
        <r>
          <rPr>
            <b/>
            <sz val="9"/>
            <color indexed="81"/>
            <rFont val="Tahoma"/>
            <family val="2"/>
          </rPr>
          <t xml:space="preserve">TSU19
</t>
        </r>
        <r>
          <rPr>
            <sz val="9"/>
            <color indexed="81"/>
            <rFont val="Tahoma"/>
            <family val="2"/>
          </rPr>
          <t xml:space="preserve">ใส่จำนวนเงิน
</t>
        </r>
      </text>
    </comment>
    <comment ref="B24" authorId="0" shapeId="0" xr:uid="{15FE9140-64B9-447C-AAE9-09D7D3F2F77F}">
      <text>
        <r>
          <rPr>
            <b/>
            <sz val="14"/>
            <color indexed="81"/>
            <rFont val="TH SarabunPSK"/>
            <family val="2"/>
          </rPr>
          <t>tsu21 :</t>
        </r>
        <r>
          <rPr>
            <sz val="14"/>
            <color indexed="81"/>
            <rFont val="TH SarabunPSK"/>
            <family val="2"/>
          </rPr>
          <t xml:space="preserve"> การไปถ่ายทอด/แลกเปลี่ยนความรู้เพื่อพัฒนาสินค้าและบริการแก่สถาน ประกอบการในภาคธุรกิจ/อุตสาหกรรม
(นับเพียง 1 กิจกรรม เนื่องจากระดับ มหาวิทยาลัยนับที่จำนวนบุคลากร ไม่นับจำนวนความถี่ของการเป็นผู้ถ่ายทอด โดยใช้หนังสือเชิญเป็นผู้ถ่ายทอดจากหน่วยงาน)</t>
        </r>
      </text>
    </comment>
    <comment ref="D24" authorId="1" shapeId="0" xr:uid="{B4F3C2BE-75FD-404D-B177-58597469EF84}">
      <text>
        <r>
          <rPr>
            <b/>
            <sz val="9"/>
            <color indexed="81"/>
            <rFont val="Tahoma"/>
            <family val="2"/>
          </rPr>
          <t>TSU21</t>
        </r>
        <r>
          <rPr>
            <sz val="9"/>
            <color indexed="81"/>
            <rFont val="Tahoma"/>
            <family val="2"/>
          </rPr>
          <t xml:space="preserve">
ใส่จำนวนกิจกรรม
</t>
        </r>
      </text>
    </comment>
    <comment ref="B25" authorId="0" shapeId="0" xr:uid="{0E781A00-93CA-4B89-AA8F-16E389350132}">
      <text>
        <r>
          <rPr>
            <b/>
            <sz val="14"/>
            <color indexed="81"/>
            <rFont val="TH SarabunPSK"/>
            <family val="2"/>
          </rPr>
          <t>tsu22 :</t>
        </r>
        <r>
          <rPr>
            <sz val="14"/>
            <color indexed="81"/>
            <rFont val="TH SarabunPSK"/>
            <family val="2"/>
          </rPr>
          <t xml:space="preserve"> รายการความร่วมมือเพื่อพัฒนาผู้ประกอบการและส่งเสริมการสร้างนวัตกรรมกับภาคธุรกิจ/อุตสาหกรรม University - Industry Linkage ของ มหาวิทยาลัย/ส่วนงานทั้งหมดในรอบปีการศึกษา โดยต้องมีการลงนาม MOU และมีกิจกรรมดำเนินการเกิดขึ้นในปีนั้น
</t>
        </r>
        <r>
          <rPr>
            <b/>
            <sz val="14"/>
            <color indexed="81"/>
            <rFont val="TH SarabunPSK"/>
            <family val="2"/>
          </rPr>
          <t xml:space="preserve">ขนาดองค์กร: </t>
        </r>
        <r>
          <rPr>
            <sz val="14"/>
            <color indexed="81"/>
            <rFont val="TH SarabunPSK"/>
            <family val="2"/>
          </rPr>
          <t>ตรวจสอบจากทุนการจด ทะเบียน https://data.creden.co/  หรือลักษณะองค์กร เช่น SME</t>
        </r>
      </text>
    </comment>
    <comment ref="D25" authorId="1" shapeId="0" xr:uid="{03E79974-E065-440C-911D-FA9CB4C435C5}">
      <text>
        <r>
          <rPr>
            <b/>
            <sz val="9"/>
            <color indexed="81"/>
            <rFont val="Tahoma"/>
            <family val="2"/>
          </rPr>
          <t xml:space="preserve">TSU22
</t>
        </r>
        <r>
          <rPr>
            <sz val="9"/>
            <color indexed="81"/>
            <rFont val="Tahoma"/>
            <family val="2"/>
          </rPr>
          <t>ใส่คะแนน</t>
        </r>
      </text>
    </comment>
    <comment ref="B26" authorId="0" shapeId="0" xr:uid="{12709872-0BBA-4CFB-BB07-EDF935926AC9}">
      <text>
        <r>
          <rPr>
            <b/>
            <sz val="14"/>
            <color indexed="81"/>
            <rFont val="TH SarabunPSK"/>
            <family val="2"/>
          </rPr>
          <t>tsu27 :</t>
        </r>
        <r>
          <rPr>
            <sz val="14"/>
            <color indexed="81"/>
            <rFont val="TH SarabunPSK"/>
            <family val="2"/>
          </rPr>
          <t xml:space="preserve"> </t>
        </r>
        <r>
          <rPr>
            <b/>
            <sz val="14"/>
            <color indexed="81"/>
            <rFont val="TH SarabunPSK"/>
            <family val="2"/>
          </rPr>
          <t>นิสิตแลกเปลี่ยน หรือออกฝึกสหกิจศึกษา หรือฝึกงาน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นิสิตที่กำลังศึกษาในระดับปริญญาตรี ซึ่งเป็นนิสิตแลกเปลี่ยน หรือฝึกสหกิจศึกษา หรือฝึกงานในหน่วยงานหรือสถานประกอบการในต่างประเทศในระยะเวลาที่หลักสูตร/มหาวิทยาลัยกำหนด
</t>
        </r>
        <r>
          <rPr>
            <b/>
            <sz val="14"/>
            <color indexed="81"/>
            <rFont val="TH SarabunPSK"/>
            <family val="2"/>
          </rPr>
          <t>นิสิตแลกเปลี่ยน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นิสิตที่ได้มีการแลกเปลี่ยนไปใช้ชีวิตในต่างประเทศ ผ่านโครงการนิสิตแลกเปลี่ยน โดยการสมัครภายใต้เงื่อนไขที่ทางโครงการกำหนดไว้ โดยนิสิตแลกเปลี่ยนจะได้ไปเรียนหนังสือ/สอบ/ทำกิจกรรมอื่น ๆ ในต่างประเทศเป็นเวลาไม่น้อยกว่า 7 สัปดาห์
</t>
        </r>
        <r>
          <rPr>
            <b/>
            <sz val="14"/>
            <color indexed="81"/>
            <rFont val="TH SarabunPSK"/>
            <family val="2"/>
          </rPr>
          <t xml:space="preserve">นิสิตฝึกสหกิจศึกษา </t>
        </r>
        <r>
          <rPr>
            <sz val="14"/>
            <color indexed="81"/>
            <rFont val="TH SarabunPSK"/>
            <family val="2"/>
          </rPr>
          <t xml:space="preserve">หมายถึง นิสิตที่ไปฝึกปฏิบัติงานจริงในองค์กรผู้ใช้บัณฑิต จำนวนไม่น้อยกว่า 16 สัปดาห์ ในต่างประเทศ ซึ่งองค์กรผู้ใช้บัณฑิตจะเข้ามาร่วมจัดการเรียนการสอนอย่างเต็มรูปแบบ ให้ความร่วมมือแบบเต็มเวลา โดยนิสิตจะเป็นเสมือนเจ้าหน้าที่หรือพนักงานปฏิบัติงานชั่วคราวในองค์กรผู้ใช้บัณฑิต (มิใช่นิสิตฝึกงาน) นิสิตสหกิจศึกษาอาจจะได้รับเงินเดือน ค่าจ้าง สวัสดิการ หรือค่าตอบแทนอื่นตามความเหมาะสมจากองค์กรผู้ใช้บัณฑิต
</t>
        </r>
        <r>
          <rPr>
            <b/>
            <sz val="14"/>
            <color indexed="81"/>
            <rFont val="TH SarabunPSK"/>
            <family val="2"/>
          </rPr>
          <t>นิสิตฝึกงาน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นิสิตที่ไปเรียนรู้ประสบการณ์ในหน่วยงาน หรือองค์กรต่างประเทศที่สนใจ โดยจะตรงตามสายงานที่เรียนอยู่ หรือไม่ก็ได้ ไม่จำกัดประเภทงาน โดยมีระยะเวลาการปฏิบัติงานไม่น้อยกว่า 14 สัปดาห์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6" authorId="1" shapeId="0" xr:uid="{3EC11DCA-ADA4-4EF9-B85E-FD4284312B6C}">
      <text>
        <r>
          <rPr>
            <b/>
            <sz val="9"/>
            <color indexed="81"/>
            <rFont val="Tahoma"/>
            <family val="2"/>
          </rPr>
          <t xml:space="preserve">TSU22
ใส่จำนวนนิสิตแลกเปลี่ยน
</t>
        </r>
      </text>
    </comment>
    <comment ref="B27" authorId="0" shapeId="0" xr:uid="{314C1DBB-960D-4262-A5F0-DBA287325C57}">
      <text>
        <r>
          <rPr>
            <b/>
            <sz val="14"/>
            <color indexed="81"/>
            <rFont val="TH SarabunPSK"/>
            <family val="2"/>
          </rPr>
          <t>tsu34 ระดับชาติ</t>
        </r>
        <r>
          <rPr>
            <sz val="14"/>
            <color indexed="81"/>
            <rFont val="TH SarabunPSK"/>
            <family val="2"/>
          </rPr>
          <t xml:space="preserve"> : บุคคลหรือผลงานทางวิชาการที่มีคุณภาพ จนสามารถได้รับรางวัลและเป็นที่ยอมรับในระดับชาติ 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
</t>
        </r>
      </text>
    </comment>
    <comment ref="D27" authorId="1" shapeId="0" xr:uid="{8C9E3834-F999-40CE-914E-B84C87295A46}">
      <text>
        <r>
          <rPr>
            <b/>
            <sz val="9"/>
            <color indexed="81"/>
            <rFont val="Tahoma"/>
            <family val="2"/>
          </rPr>
          <t>TSU22
ใส่จำนวนรางวัล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 xr:uid="{BE3A9C73-EF0A-4E09-8FC7-C682CC9224C2}">
      <text>
        <r>
          <rPr>
            <b/>
            <sz val="14"/>
            <color indexed="81"/>
            <rFont val="TH SarabunPSK"/>
            <family val="2"/>
          </rPr>
          <t xml:space="preserve">tsu34 นานาชาติ </t>
        </r>
        <r>
          <rPr>
            <sz val="14"/>
            <color indexed="81"/>
            <rFont val="TH SarabunPSK"/>
            <family val="2"/>
          </rPr>
          <t>: บุคคลหรือผลงานทางวิชาการที่มีคุณภาพ    จนสามารถได้รับรางวัลและเป็นที่ยอมรับในระดับนานาชาติ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</t>
        </r>
      </text>
    </comment>
    <comment ref="D28" authorId="1" shapeId="0" xr:uid="{815ED2C7-86B1-4632-8026-5AC29C2067A3}">
      <text>
        <r>
          <rPr>
            <b/>
            <sz val="9"/>
            <color indexed="81"/>
            <rFont val="Tahoma"/>
            <family val="2"/>
          </rPr>
          <t>TSU22
ใส่จำนวนรางวัล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 xr:uid="{D181AB26-C955-4FA7-9EBD-059BC9909126}">
      <text>
        <r>
          <rPr>
            <b/>
            <sz val="9"/>
            <color indexed="81"/>
            <rFont val="Tahoma"/>
            <family val="2"/>
          </rPr>
          <t>TSU22
ใส่คะแนน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 xr:uid="{7EB0EFD1-3396-427F-BC2B-2D220DE7CB4E}">
      <text>
        <r>
          <rPr>
            <sz val="14"/>
            <color indexed="81"/>
            <rFont val="TH SarabunPSK"/>
            <family val="2"/>
          </rPr>
          <t xml:space="preserve">SciDI01 กิจกรรมภายใต้ MOU : กิจกรรมความร่วมมือทางวิชาการอย่างใดอย่างหนึ่งหรือหลายอย่างในปีการศึกษาที่รายงานดังนี้
</t>
        </r>
        <r>
          <rPr>
            <b/>
            <sz val="14"/>
            <color indexed="81"/>
            <rFont val="TH SarabunPSK"/>
            <family val="2"/>
          </rPr>
          <t>ประเภทที่ 1</t>
        </r>
        <r>
          <rPr>
            <sz val="14"/>
            <color indexed="81"/>
            <rFont val="TH SarabunPSK"/>
            <family val="2"/>
          </rPr>
          <t xml:space="preserve"> การแลกเปลี่ยนนิสิต/นักศึกษา
1.1 การแลกเปลี่ยนนิสิตแบบโอนหน่วยกิต (Credit Transfer) หรือแบบเข้าร่วมเรียน (Sit-in) โดยการแลกเปลี่ยนนิสิต/นักศึกษาจะต้องลงทะเบียนเรียนอย่างน้อย 1 รายวิชา
1.2 การฝึกอบรมทางวิชาการ (Academic Training) หรือลงทะเบียนใน Non Degree Program ซึ่งเป็นการพัฒนาความรู้ ทักษะความชำนาญเฉพาะด้าน และเจตคติ
1.3 การเข้าร่วมประชุมทางวิชาการระดับชาติหรือนานาชาติที่นิสิตเป็นผู้นำเสนอผลงาน และจะต้องเป็นการประชุมทางวิชาการที่จัดโดยหน่วยงานภายนอกที่มีความร่วมมือ
1.4 การปฏิบัติงานวิจัยของนิสิตที่ร่วมกับหน่วยงานภายนอกที่มีความร่วมมือ
</t>
        </r>
        <r>
          <rPr>
            <b/>
            <sz val="14"/>
            <color indexed="81"/>
            <rFont val="TH SarabunPSK"/>
            <family val="2"/>
          </rPr>
          <t xml:space="preserve">ประเภทที่ 2 </t>
        </r>
        <r>
          <rPr>
            <sz val="14"/>
            <color indexed="81"/>
            <rFont val="TH SarabunPSK"/>
            <family val="2"/>
          </rPr>
          <t xml:space="preserve">การแลกเปลี่ยนบุคลากรกับหน่วยงานภายนอก
2.1 การแลกเปลี่ยนบุคลากรกับหน่วยงานภายนอกทางด้านการเรียนการสอน เช่น การเชิญเป็นอาจารย์ผู้สอน เป็นวิทยากรฝึกอบรมทางวิชาการ วิทยากรบรรยายพิเศษ หรือ หน่วยงานภายนอกเชิญบุคลากรของมหาวิทยาลัยไปสอน เป็นวิทยากรฝึกอบรมทางวิชาการ หรือเป็นวิทยากรบรรยายพิเศษ ในหน่วยงานนั้น ๆ
2.2 การแลกเปลี่ยนบุคลากรกับหน่วยงานภายนอกทางด้านการวิจัยหรืองานสร้างสรรค์ หมายถึง การแลกเปลี่ยนบุคลากรเพื่อมาปฏิบัติงานวิจัยร่วมกัน หรือมีโครงการวิจัยที่มีการดำเนินการร่วมกัน 
</t>
        </r>
        <r>
          <rPr>
            <b/>
            <sz val="14"/>
            <color indexed="81"/>
            <rFont val="TH SarabunPSK"/>
            <family val="2"/>
          </rPr>
          <t xml:space="preserve">ประเภทที่ 3 </t>
        </r>
        <r>
          <rPr>
            <sz val="14"/>
            <color indexed="81"/>
            <rFont val="TH SarabunPSK"/>
            <family val="2"/>
          </rPr>
          <t>การจัดการประชุมเชิงวิชาการร่วมกัน
3.1 การเข้าร่วมประชุมทางวิชาการระดับชาติหรือนานาชาติที่บุคลากรเป็นผู้นำเสนอผลงาน และจะต้องเป็นการประชุมทางวิชาการที่จัดโดยหน่วยงานภายนอกที่มีความร่วมมือ
3.2 การร่วมเป็นกรรมการจัดการประชุมเชิงวิชาการ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30" authorId="1" shapeId="0" xr:uid="{852D7991-7C23-4508-95E8-8847FEB9ECB3}">
      <text>
        <r>
          <rPr>
            <b/>
            <sz val="9"/>
            <color indexed="81"/>
            <rFont val="Tahoma"/>
            <family val="2"/>
          </rPr>
          <t>TSU22
ใส่จำนวนกิจกรรม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1" shapeId="0" xr:uid="{40749794-E21E-4650-809D-8D0C2254B53E}">
      <text>
        <r>
          <rPr>
            <b/>
            <sz val="9"/>
            <color indexed="81"/>
            <rFont val="Tahoma"/>
            <family val="2"/>
          </rPr>
          <t>SciDI02
ใส่คะแนน</t>
        </r>
      </text>
    </comment>
    <comment ref="D32" authorId="1" shapeId="0" xr:uid="{6306AB4B-5864-4FDB-8483-9B5223BEDDB4}">
      <text>
        <r>
          <rPr>
            <b/>
            <sz val="9"/>
            <color indexed="81"/>
            <rFont val="Tahoma"/>
            <family val="2"/>
          </rPr>
          <t>SciDI04
ใส่คะแนน</t>
        </r>
      </text>
    </comment>
    <comment ref="D33" authorId="1" shapeId="0" xr:uid="{831CE130-DFAC-4441-8493-ED7A3ADE206C}">
      <text>
        <r>
          <rPr>
            <b/>
            <sz val="9"/>
            <color indexed="81"/>
            <rFont val="Tahoma"/>
            <family val="2"/>
          </rPr>
          <t xml:space="preserve">SciDI05
ให้ใส่คะแนน
</t>
        </r>
      </text>
    </comment>
    <comment ref="D36" authorId="1" shapeId="0" xr:uid="{16B7AE3C-CC03-42F6-84BD-C8FB1855C85E}">
      <text>
        <r>
          <rPr>
            <b/>
            <sz val="9"/>
            <color indexed="81"/>
            <rFont val="Tahoma"/>
            <family val="2"/>
          </rPr>
          <t xml:space="preserve">SciDI05
ให้ใส่จำนวนรางวัล
</t>
        </r>
      </text>
    </comment>
    <comment ref="D37" authorId="1" shapeId="0" xr:uid="{03F75D4E-8F29-4DD1-8895-12C3CFFD65BD}">
      <text>
        <r>
          <rPr>
            <b/>
            <sz val="9"/>
            <color indexed="81"/>
            <rFont val="Tahoma"/>
            <family val="2"/>
          </rPr>
          <t xml:space="preserve">SciDI05
ให้ใส่จำนวน Proposal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tsu</author>
  </authors>
  <commentList>
    <comment ref="C8" authorId="0" shapeId="0" xr:uid="{0440106D-22A4-4897-886B-C44B46FBE1FB}">
      <text>
        <r>
          <rPr>
            <sz val="9"/>
            <color indexed="81"/>
            <rFont val="Tahoma"/>
            <family val="2"/>
          </rPr>
          <t xml:space="preserve">ใส่คะแนนการไปอบรม และการส่งรายงาน
</t>
        </r>
      </text>
    </comment>
    <comment ref="C9" authorId="1" shapeId="0" xr:uid="{35D19ACE-4D38-47C0-A543-5F3BF16D5817}">
      <text>
        <r>
          <rPr>
            <b/>
            <sz val="9"/>
            <color indexed="81"/>
            <rFont val="Tahoma"/>
            <family val="2"/>
          </rPr>
          <t xml:space="preserve">tsu: ใส่คะแนนเฉลี่ยผลการประเมินจากนิสิต
</t>
        </r>
      </text>
    </comment>
    <comment ref="C10" authorId="1" shapeId="0" xr:uid="{B6757B47-B973-49A6-B25F-732377FF7E71}">
      <text>
        <r>
          <rPr>
            <b/>
            <sz val="9"/>
            <color indexed="81"/>
            <rFont val="Tahoma"/>
            <family val="2"/>
          </rPr>
          <t xml:space="preserve">tsu: ใส่คะแนนเฉลี่ยผลการประเมินจากนิสิตที่ปรึกษา
</t>
        </r>
      </text>
    </comment>
    <comment ref="C11" authorId="0" shapeId="0" xr:uid="{607CAC20-815D-404A-B6A0-B17E2E0A1E81}">
      <text>
        <r>
          <rPr>
            <b/>
            <sz val="9"/>
            <color indexed="81"/>
            <rFont val="Tahoma"/>
            <family val="2"/>
          </rPr>
          <t>ใส่คะแนนประเมินจากเพื่อนร่วมงาน</t>
        </r>
      </text>
    </comment>
    <comment ref="C12" authorId="0" shapeId="0" xr:uid="{CA7E86F3-A79E-4B4E-ACD5-E181B7CD95FE}">
      <text>
        <r>
          <rPr>
            <b/>
            <sz val="9"/>
            <color indexed="81"/>
            <rFont val="Tahoma"/>
            <family val="2"/>
          </rPr>
          <t>ใส่จำนวนครั้งของการเข้าร่วมประชุมบุคลากรประจำปี</t>
        </r>
      </text>
    </comment>
    <comment ref="C13" authorId="0" shapeId="0" xr:uid="{8A147918-0A73-405B-9B4A-8153D70D5992}">
      <text>
        <r>
          <rPr>
            <b/>
            <sz val="9"/>
            <color indexed="81"/>
            <rFont val="Tahoma"/>
            <family val="2"/>
          </rPr>
          <t>ใส่จำนวนวันที่ลืมสแกน</t>
        </r>
      </text>
    </comment>
    <comment ref="C14" authorId="0" shapeId="0" xr:uid="{CBC56278-9E84-4D1F-8E8B-F9AA38B8F0BD}">
      <text>
        <r>
          <rPr>
            <b/>
            <sz val="9"/>
            <color indexed="81"/>
            <rFont val="Tahoma"/>
            <family val="2"/>
          </rPr>
          <t>0 = ไม่มีเรื่องร้องเรียน
1 = มีเรื่องร้องเรียน</t>
        </r>
      </text>
    </comment>
  </commentList>
</comments>
</file>

<file path=xl/sharedStrings.xml><?xml version="1.0" encoding="utf-8"?>
<sst xmlns="http://schemas.openxmlformats.org/spreadsheetml/2006/main" count="617" uniqueCount="470">
  <si>
    <t xml:space="preserve"> แบบข้อตกลงและแบบประเมินผลการปฏิบัติงานประจำปีของผู้ปฏิบัติงานในมหาวิทยาลัย</t>
  </si>
  <si>
    <t xml:space="preserve">  ข้อมูลส่วนบุคคล</t>
  </si>
  <si>
    <t>1.  ชื่อผู้รับการประเมิน (นาย/นาง/นางสาว) ..................................................................................</t>
  </si>
  <si>
    <t xml:space="preserve">     ตำแหน่ง ................................................ ตำแหน่งประเภท  ...................................................</t>
  </si>
  <si>
    <t xml:space="preserve">  ระดับตำแหน่ง ....................................... สังกัด .....................................................................</t>
  </si>
  <si>
    <t xml:space="preserve">2. ประเภทผู้ปฏิบัติงานในมหาวิทยาลัย/รอบการประเมิน </t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</si>
  <si>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ข้าราชการ</t>
    </r>
  </si>
  <si>
    <t xml:space="preserve">รอบที่  ๑ </t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</si>
  <si>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มิถุนายน พ.ศ. ….  ถึง เดือน พฤศจิกายน พ.ศ. ….</t>
    </r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</si>
  <si>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ธันวาคม พ.ศ. …. ถึง เดือน พฤษภาคม พ.ศ. ....</t>
    </r>
  </si>
  <si>
    <r>
      <rPr>
        <sz val="8"/>
        <color rgb="FF000000"/>
        <rFont val="CordiaUPC"/>
        <family val="2"/>
      </rPr>
      <t xml:space="preserve"> </t>
    </r>
    <r>
      <rPr>
        <sz val="7"/>
        <color rgb="FF000000"/>
        <rFont val="CordiaUPC"/>
        <family val="2"/>
      </rPr>
      <t xml:space="preserve">       </t>
    </r>
    <r>
      <rPr>
        <sz val="8"/>
        <color rgb="FF000000"/>
        <rFont val="CordiaUPC"/>
        <family val="2"/>
      </rPr>
      <t> </t>
    </r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</si>
  <si>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ลูกจ้างของมหาวิทยาลัย รอบการประเมินเดือนตุลาคม พ.ศ. .... ถึง เดือนกันยายน พ.ศ. ....</t>
    </r>
  </si>
  <si>
    <t>คำอธิบาย</t>
  </si>
  <si>
    <t xml:space="preserve">        แบบข้อตกลงและแบบประเมินผลการปฏิบัติงานประจำปีของผู้ปฏิบัติงานในมหาวิทยาลัย </t>
  </si>
  <si>
    <t>ประกอบด้วย</t>
  </si>
  <si>
    <r>
      <rPr>
        <b/>
        <sz val="16"/>
        <color theme="1"/>
        <rFont val="CordiaUPC"/>
        <family val="2"/>
      </rPr>
      <t xml:space="preserve">ส่วนที่ 1 </t>
    </r>
    <r>
      <rPr>
        <sz val="16"/>
        <color theme="1"/>
        <rFont val="CordiaUPC"/>
        <family val="2"/>
      </rPr>
      <t xml:space="preserve"> ข้อตกลงการปฏิบัติงานและการประเมินผลสัมฤทธิ์ของงาน</t>
    </r>
  </si>
  <si>
    <t xml:space="preserve">        ก่อนเริ่มรอบการประเมินให้ผู้บังคับบัญชาและผู้รับการประเมินร่วมกันจัดทำข้อตกลงการปฏิบัติงาน </t>
  </si>
  <si>
    <t xml:space="preserve">โดยระบุข้อมูลใน (1) (2) (3) และ(5) </t>
  </si>
  <si>
    <r>
      <rPr>
        <sz val="16"/>
        <color rgb="FF000000"/>
        <rFont val="CordiaUPC"/>
        <family val="2"/>
      </rPr>
      <t xml:space="preserve">        ในรอบการประเมินให้ผู้รับการประเมินรายงาน</t>
    </r>
    <r>
      <rPr>
        <sz val="16"/>
        <color rgb="FF000000"/>
        <rFont val="CordiaUPC"/>
        <family val="2"/>
      </rPr>
      <t>ผลสัมฤทธิ์ของงาน</t>
    </r>
    <r>
      <rPr>
        <sz val="16"/>
        <color rgb="FF000000"/>
        <rFont val="CordiaUPC"/>
        <family val="2"/>
      </rPr>
      <t>และผลการประเมินตนเอง</t>
    </r>
  </si>
  <si>
    <t>โดยระบุข้อมูลใน (2) (4) และ (6)   (สัดส่วนร้อยละ 40)</t>
  </si>
  <si>
    <r>
      <rPr>
        <b/>
        <sz val="16"/>
        <color theme="1"/>
        <rFont val="CordiaUPC"/>
        <family val="2"/>
      </rPr>
      <t>ส่วนที่ 2</t>
    </r>
    <r>
      <rPr>
        <sz val="16"/>
        <color theme="1"/>
        <rFont val="CordiaUPC"/>
        <family val="2"/>
      </rPr>
      <t xml:space="preserve"> ผลการประเมินมหาวิทยาลัย / คำรับรองการปฏิบัติงาน</t>
    </r>
  </si>
  <si>
    <t xml:space="preserve">         เมื่อสิ้นรอบการประเมินให้ผู้รับการประเมิน นำคะแนนผลการประเมินมหาวิทยาลัย หรือตาม</t>
  </si>
  <si>
    <t>คำรับรอง รวมถึงประเมินศักยภาพการปฏิบัติงานตนเองตามข้อตกลงร่วมคณะ (สัดส่วนร้อยละ 40)</t>
  </si>
  <si>
    <r>
      <rPr>
        <b/>
        <sz val="16"/>
        <color theme="1"/>
        <rFont val="CordiaUPC"/>
        <family val="2"/>
      </rPr>
      <t xml:space="preserve">ส่วนที่ 3 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>การประเมินสมรรถนะและพฤติกรรมการปฏิบัติงาน</t>
    </r>
  </si>
  <si>
    <r>
      <rPr>
        <sz val="16"/>
        <color theme="1"/>
        <rFont val="CordiaUPC"/>
        <family val="2"/>
      </rPr>
      <t xml:space="preserve">         เมื่อสิ้นรอบการประเมินให้ผู้รับการประเมิน</t>
    </r>
    <r>
      <rPr>
        <sz val="16"/>
        <color rgb="FF000000"/>
        <rFont val="CordiaUPC"/>
        <family val="2"/>
      </rPr>
      <t xml:space="preserve"> ประเมิน</t>
    </r>
    <r>
      <rPr>
        <sz val="16"/>
        <color theme="1"/>
        <rFont val="CordiaUPC"/>
        <family val="2"/>
      </rPr>
      <t>ระดับสมรรถนะและพฤติกรรมการปฏิบัติงาน</t>
    </r>
  </si>
  <si>
    <t>ของตนเอง และให้คณะกรรมการประเมินทำการประเมินสมรรถนะและพฤติกรรมการปฏิบัติงาน</t>
  </si>
  <si>
    <t>ให้ครบถ้วน (สัดส่วนร้อยละ 20)</t>
  </si>
  <si>
    <r>
      <rPr>
        <b/>
        <sz val="16"/>
        <color theme="1"/>
        <rFont val="CordiaUPC"/>
        <family val="2"/>
      </rPr>
      <t>ส่วนที่ 4</t>
    </r>
    <r>
      <rPr>
        <sz val="16"/>
        <color theme="1"/>
        <rFont val="CordiaUPC"/>
        <family val="2"/>
      </rPr>
      <t xml:space="preserve">  การลงนามการจัดทำข้อตกลงร่วมก่อนการปฏิบัติงาน</t>
    </r>
  </si>
  <si>
    <r>
      <rPr>
        <sz val="16"/>
        <color rgb="FF000000"/>
        <rFont val="CordiaUPC"/>
        <family val="2"/>
      </rPr>
      <t>ผู้บังคับบัญชาและผู้รับการประเมินลงลายมือชื่อในการจัดทำ</t>
    </r>
    <r>
      <rPr>
        <sz val="16"/>
        <color rgb="FF000000"/>
        <rFont val="CordiaUPC"/>
        <family val="2"/>
      </rPr>
      <t>ข้อตกลงร่วมก่อนการปฏิบัติงาน</t>
    </r>
  </si>
  <si>
    <r>
      <rPr>
        <b/>
        <sz val="16"/>
        <color rgb="FF000000"/>
        <rFont val="CordiaUPC"/>
        <family val="2"/>
      </rPr>
      <t>ส่วนที่ 5</t>
    </r>
    <r>
      <rPr>
        <sz val="16"/>
        <color rgb="FF000000"/>
        <rFont val="CordiaUPC"/>
        <family val="2"/>
      </rPr>
      <t xml:space="preserve"> </t>
    </r>
    <r>
      <rPr>
        <sz val="16"/>
        <color rgb="FF000000"/>
        <rFont val="CordiaUPC"/>
        <family val="2"/>
      </rPr>
      <t>ข้อมูลการปฏิบัติงาน</t>
    </r>
    <r>
      <rPr>
        <sz val="16"/>
        <color rgb="FF000000"/>
        <rFont val="CordiaUPC"/>
        <family val="2"/>
      </rPr>
      <t xml:space="preserve">  ระบุข้อมูล</t>
    </r>
    <r>
      <rPr>
        <sz val="16"/>
        <color rgb="FF000000"/>
        <rFont val="CordiaUPC"/>
        <family val="2"/>
      </rPr>
      <t>การปฏิบัติงาน</t>
    </r>
    <r>
      <rPr>
        <sz val="16"/>
        <color rgb="FF000000"/>
        <rFont val="CordiaUPC"/>
        <family val="2"/>
      </rPr>
      <t>เมื่อสิ้นรอบการประเมิน</t>
    </r>
  </si>
  <si>
    <r>
      <rPr>
        <b/>
        <sz val="16"/>
        <color rgb="FF000000"/>
        <rFont val="CordiaUPC"/>
        <family val="2"/>
      </rPr>
      <t>ส่วนที่ 6</t>
    </r>
    <r>
      <rPr>
        <sz val="16"/>
        <color rgb="FF000000"/>
        <rFont val="CordiaUPC"/>
        <family val="2"/>
      </rPr>
      <t xml:space="preserve"> สรุปผลการประเมิน   กรอกค่าคะแนนการประเมินในองค์ประกอบการประเมินที่ 1  </t>
    </r>
  </si>
  <si>
    <t>องค์ประกอบที่ 2 และองค์ประกอบที่ 3 (ถ้ามี)</t>
  </si>
  <si>
    <r>
      <rPr>
        <b/>
        <sz val="16"/>
        <color rgb="FF000000"/>
        <rFont val="CordiaUPC"/>
        <family val="2"/>
      </rPr>
      <t>ส่วนที่ 7</t>
    </r>
    <r>
      <rPr>
        <sz val="16"/>
        <color rgb="FF000000"/>
        <rFont val="CordiaUPC"/>
        <family val="2"/>
      </rPr>
      <t xml:space="preserve"> </t>
    </r>
    <r>
      <rPr>
        <sz val="16"/>
        <color rgb="FF000000"/>
        <rFont val="CordiaUPC"/>
        <family val="2"/>
      </rPr>
      <t>ความเห็นเกี่ยวกับผลการประเมิน  ระบุความเห็นเพิ่มเติมของคณะกรรมการประเมิน</t>
    </r>
  </si>
  <si>
    <r>
      <rPr>
        <b/>
        <sz val="16"/>
        <color theme="1"/>
        <rFont val="CordiaUPC"/>
        <family val="2"/>
      </rPr>
      <t>ส่วนที่ 8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</si>
  <si>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r>
      <rPr>
        <b/>
        <sz val="16"/>
        <color rgb="FF000000"/>
        <rFont val="CordiaUPC"/>
        <family val="2"/>
      </rPr>
      <t xml:space="preserve">ส่วนที่ 9 </t>
    </r>
    <r>
      <rPr>
        <sz val="16"/>
        <color rgb="FF000000"/>
        <rFont val="CordiaUPC"/>
        <family val="2"/>
      </rPr>
      <t>การรับทราบผลการประเมิน  ผู้รับการประเมินลงนามรับทราบผลการประเมิน</t>
    </r>
  </si>
  <si>
    <t>ส่วนที่ 1  ข้อตกลงการปฏิบัติงานและการประเมินผลสัมฤทธิ์ของงาน</t>
  </si>
  <si>
    <t xml:space="preserve"> (1)</t>
  </si>
  <si>
    <t xml:space="preserve"> (2)</t>
  </si>
  <si>
    <t xml:space="preserve"> (3)</t>
  </si>
  <si>
    <t xml:space="preserve"> (2.1)</t>
  </si>
  <si>
    <t xml:space="preserve"> (4)</t>
  </si>
  <si>
    <t xml:space="preserve"> (5)</t>
  </si>
  <si>
    <t xml:space="preserve"> (6)</t>
  </si>
  <si>
    <t>ข้อตกลงการปฏิบัติงาน</t>
  </si>
  <si>
    <t>ตัวชี้วัด/เกณฑ์การประเมิน</t>
  </si>
  <si>
    <t>ผลการประเมิน</t>
  </si>
  <si>
    <t>ร้อยละ</t>
  </si>
  <si>
    <t>ค่าคะแนนถ่วงน้ำหนัก</t>
  </si>
  <si>
    <t>และผลการปฏิบัติงาน</t>
  </si>
  <si>
    <t>ค่า</t>
  </si>
  <si>
    <t>ผลประเมินตนเอง</t>
  </si>
  <si>
    <t>ผลประเมินของคณะกรรมการ</t>
  </si>
  <si>
    <t>(น้ำหนัก)</t>
  </si>
  <si>
    <t>(4)x(5)</t>
  </si>
  <si>
    <t>เป้าหมาย</t>
  </si>
  <si>
    <t>ผล</t>
  </si>
  <si>
    <t>คะแนน</t>
  </si>
  <si>
    <t>งานหลัก</t>
  </si>
  <si>
    <t>1.1 ด้านปฏิบัติการ :ช่วยสอน วางแผนรายวิชาปฏิบัติการ ร่วมกับอาจารย์ประจำวิชา ให้บริการวิชาการด้านคอมพิวเตอร์และเทคโนโลยี ถ่ายทอดเทคโนโลยีในสาขาวิทยาการคอมพิวเตอร์และเทคโนโลยีสารสนเทศ ให้คำปรึกษา รวมถึงการสนับสนุนการสอนรายวิชาโครงงาน
( การคำนวณชั่วโมง :
 - เตรียมปฏิบัติการและจัดเก็บ 1 กลุ่ม = 2 ชั่วโมง
 - การควบคุมดูแล  : ตามเวลาตารางสอน ของแต่ละกลุ่ม
 - การคุมสอบกลางภาค /ปลายภาค : ตามเวลาตารางสอบ)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</si>
  <si>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b/>
        <u/>
        <sz val="16"/>
        <color rgb="FF000000"/>
        <rFont val="CordiaUPC"/>
        <family val="2"/>
      </rPr>
      <t>คะแนน</t>
    </r>
    <r>
      <rPr>
        <u/>
        <sz val="16"/>
        <color rgb="FF000000"/>
        <rFont val="CordiaUPC"/>
        <family val="2"/>
      </rPr>
      <t xml:space="preserve">   (ขั่วโมง:ปี)
0.00    =  0
0.50    =  20 - 146
1.50    =  147 - 354
2.50    =   355 - 564
3.50   =    567 - 665
3.75    =  666 - 766
4.00    =  767 - 867
4.25    =  868 - 968
4.50    =  969 - 1,069
4.75    =  1,070 - 1,170
5.00    =  1,171 ขึ้นไป</t>
    </r>
  </si>
  <si>
    <t>ผลการปฏิบัติงาน
หลักฐาน</t>
  </si>
  <si>
    <t xml:space="preserve">1.2 จัดเก็บข้อมูลเบื้องต้น ประมวลผล และปรับปรุงแก้ไขแฟ้มข้อมูล เขียนชุดคำสั่ง และคู่มือคำอธิบายชุดคำสั่งตามข้อกำหนดของระบบงานที่ได้วางแผนไว้แล้ว ทดสอบความถูกต้องของคำสั่ง แก้ไขข้อผิดพลาดของคำสั่ง เพื่อให้ระบบปฏิบัติการทำงานได้อย่างถูกต้องแม่นยำและมีประสิทธิภาพมากที่สุด
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</si>
  <si>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</si>
  <si>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>1.3 ติดตั้งเครื่องคอมพิวเตอร์ส่วนบุคคล และอุปกรณ์ที่เกี่ยวข้อง ระบบเครือข่ายคอมพิวเตอร์ ทดสอบคุณสมบัติด้านเทคนิคของระบบ ติดตั้งชุดคำสั่งระบบปฏิบัติการ ชุดคำสั่งสำเร็จรูป เพื่ออำนวยการให้งานเทคโนโลยีสารสนเทศ   ในความรับผิดชอบดำเนินไปได้อย่างราบรื่นและสอดคล้องกับความต้องการ ของหน่วยงาน พร้อมทั้งบำรุงรักษาให้พร้อมใช้งาน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</si>
  <si>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</si>
  <si>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 xml:space="preserve">1.4  ตรวจสอบวัสดุอุปกรณ์ เครื่องคอมพิวเตอร์ และอุปกรณ์ที่เกี่ยวข้อง  และรายงานครุภัณฑ์ประจำปี ที่เกี่ยวข้อง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</si>
  <si>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รายงานผลครุภัณฑ์ได้ตามเวลาที่คณะกำหนด 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รายงานผลช้ากว่ากำหนด 10 วัน  2  คะแนน
 - รายงานผลช้ากว่ากำหนด 7 วัน  3  คะแนน
 - รายงานผลช้ากว่ากำหนด 4 วัน  4  คะแนน
 - รายงานผลตามเวลาที่กำหนดและข้อมูลครบถ้วน 5  คะแนน</t>
    </r>
  </si>
  <si>
    <t xml:space="preserve">1.5  พัฒนา ปรับปรุงระบบสารสนเทศเพื่อการบริหาร 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</si>
  <si>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มีข้อมูลสารเคมี เครื่องมือวิทยาศาสตร์ประจำห้องปฏิบัติการ
3) ดูแลห้องปฏิบัติการ  ได้ตามมาตรฐาน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มีแผนงาน การจัดทำระบบสารสนเทศสำหรับการบริหาร  2  คะแนน
 - มีการนำไปใช้งานได้จริง  3 คะแนน
 - มีการปรับปรุงและพัฒนาระบบ  4 คะแนน
 - มีการพัฒนาระบบอย่างต่อเนื่องและเป็นต้นแบบให้กับหน่วยงานอื่น 5 คะแนน</t>
    </r>
  </si>
  <si>
    <t>2) ด้านหลักสูตร
   2.1 เลขาหรือผู้ช่วยเลขา กรรมการหลักสูตร การประกันคุณภาพหลักสูตร การประกันคุณภาพค่าระดับขั้น
  2.2 ผู้ช่วยเลขานุการ การประชุมสาขาวิชา
  2.3 ดูแลการฝึกงาน และฝึกสหกิจ ของนิสิตในสาขาวิชา
  2.4 ดูแลเว็บไซต์ของสาขาวิชา</t>
  </si>
  <si>
    <r>
      <rPr>
        <b/>
        <u/>
        <sz val="16"/>
        <color rgb="FF000000"/>
        <rFont val="CordiaUPC"/>
        <family val="2"/>
      </rPr>
      <t xml:space="preserve">ตัวชี้วัด
</t>
    </r>
    <r>
      <rPr>
        <u/>
        <sz val="16"/>
        <color rgb="FF000000"/>
        <rFont val="CordiaUPC"/>
        <family val="2"/>
      </rPr>
      <t xml:space="preserve">1) ร่วมเป็นคณะกรรมการของสาขาวิชาในส่วนที่กำหนด
2) มีผลการปฏิบัติงานที่ถูกต้องและรวดเร็ว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1. การมีส่วนร่วมในการเป็นคณะกรรมการดำเนินงานของสาขาวิชา
 2. ผลของการปฏิบัติกงานที่ได้รับมอบหมาย ถูกต้องและรวดเร็ว</t>
    </r>
  </si>
  <si>
    <t>3) ด้านบริการ
 - ให้บริการข้อมูลทางวิชาการ เกี่ยวกับด้านวิทยาการคอมพิวเตอร์ เพื่อให้บุคลากรทั้งภายในและภายนอกหน่วยงาน นิสิต ตลอดจนผู้รับบริการได้ทราบข้อมูลและความรู้ต่างๆ ที่เป็นประโยชน์ สอดคล้องและสนับสนุนภารกิจของหน่วยงานและใช้ประกอบการพิจารณากำหนดนโยบาย แผนงาน หลักเกณฑ์ มาตรการต่างๆ
 - ปฏิบัติงานโครงการปฏิบัติการตามแผนงานของสาขาวิชา และคณะวิทยาศาสตร์</t>
  </si>
  <si>
    <r>
      <rPr>
        <b/>
        <u/>
        <sz val="16"/>
        <color rgb="FF000000"/>
        <rFont val="CordiaUPC"/>
        <family val="2"/>
      </rPr>
      <t>ตัวชี้วัด</t>
    </r>
    <r>
      <rPr>
        <b/>
        <u/>
        <sz val="16"/>
        <color rgb="FF000000"/>
        <rFont val="CordiaUPC"/>
        <family val="2"/>
      </rPr>
      <t xml:space="preserve"> </t>
    </r>
    <r>
      <rPr>
        <u/>
        <sz val="16"/>
        <color rgb="FF000000"/>
        <rFont val="CordiaUPC"/>
        <family val="2"/>
      </rPr>
      <t>: 
1) มีแผนการดำเนินงาน
2) ผลการปฏิบัติงานตามแผนและการให้บริการ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มีแผนการดำเนินการให้บริการ 1 คะแนน
 - มีการปฏิบัติตามแผนและให้บริการด้วยความเต็มใจ  2 คะแนน
 - มีการปฏิบัติตามแผนและให้บริการด้วยความเต็มใจ มีข้อมูลให้ผู้รับบริการอย่างทันท่วงที 3 คะแนน
 - มีการปฏิบัติตามแผนและ มีข้อมูลให้ผู้รับบริการเป็นที่พึงพอใจ 4 คะแนน
 - มีการปฏิบัติตามแผนและให้บริการด้วยความเต็มใจ มีข้อมูลให้ผู้รับบริการเป็นที่พึงพอใจ 5 คะแนน</t>
    </r>
  </si>
  <si>
    <t>(7)ผลรวม</t>
  </si>
  <si>
    <r>
      <rPr>
        <sz val="16"/>
        <color theme="1"/>
        <rFont val="CordiaUPC"/>
        <family val="2"/>
      </rP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</t>
    </r>
    <r>
      <rPr>
        <sz val="16"/>
        <color theme="1"/>
        <rFont val="CordiaUPC"/>
        <family val="2"/>
      </rPr>
      <t xml:space="preserve"> </t>
    </r>
    <r>
      <rPr>
        <sz val="10"/>
        <color theme="1"/>
        <rFont val="Wingdings 2"/>
        <family val="1"/>
        <charset val="2"/>
      </rPr>
      <t>Í</t>
    </r>
    <r>
      <rPr>
        <sz val="16"/>
        <color theme="1"/>
        <rFont val="CordiaUPC"/>
        <family val="2"/>
      </rPr>
      <t>40 (คะแนนเต็มผลสัมฤทธิ์ของงาน)  =</t>
    </r>
  </si>
  <si>
    <t xml:space="preserve">                                                               จำนวนระดับค่าเป้าหมาย</t>
  </si>
  <si>
    <r>
      <rPr>
        <sz val="16"/>
        <color theme="1"/>
        <rFont val="CordiaUPC"/>
        <family val="2"/>
      </rP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</t>
    </r>
    <r>
      <rPr>
        <sz val="16"/>
        <color theme="1"/>
        <rFont val="CordiaUPC"/>
        <family val="2"/>
      </rPr>
      <t xml:space="preserve"> </t>
    </r>
    <r>
      <rPr>
        <sz val="10"/>
        <color theme="1"/>
        <rFont val="Wingdings 2"/>
        <family val="1"/>
        <charset val="2"/>
      </rPr>
      <t>Í</t>
    </r>
    <r>
      <rPr>
        <sz val="16"/>
        <color theme="1"/>
        <rFont val="CordiaUPC"/>
        <family val="2"/>
      </rPr>
      <t>40 (คะแนนเต็มผลสัมฤทธิ์ของงาน)  =</t>
    </r>
  </si>
  <si>
    <t>ข้อ</t>
  </si>
  <si>
    <t>ภาระงาน</t>
  </si>
  <si>
    <t>เกณฑ์การประเมิน</t>
  </si>
  <si>
    <t>ค่าถ่วงน้ำหนัก</t>
  </si>
  <si>
    <r>
      <rPr>
        <b/>
        <sz val="16"/>
        <color theme="1"/>
        <rFont val="CordiaUPC"/>
        <family val="2"/>
      </rPr>
      <t>1 คะแนน</t>
    </r>
    <r>
      <rPr>
        <sz val="16"/>
        <color theme="1"/>
        <rFont val="CordiaUPC"/>
        <family val="2"/>
      </rPr>
      <t xml:space="preserve"> = มีแผนการดำเนินงาน 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รายงานผลช้ากว่ากำหนด 10 วัน 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รายงานผลช้ากว่ากำหนด 7 วัน 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รายงานผลช้ากว่ากำหนด 4 วัน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รายงานผลตามเวลาที่กำหนดและข้อมูลครบถ้วน </t>
    </r>
  </si>
  <si>
    <t>ตัวชี้วัด</t>
  </si>
  <si>
    <t>ผลการประเมินตนเอง</t>
  </si>
  <si>
    <t>จำนวนผลงาน</t>
  </si>
  <si>
    <t>ผลคะแนน</t>
  </si>
  <si>
    <t>พฤติกรรม</t>
  </si>
  <si>
    <t>1 ผลงาน = 2 คะแนน</t>
  </si>
  <si>
    <t>ส่วนที่ 4 การลงนามการจัดทำข้อตกลงร่วมก่อนการปฏิบัติงาน</t>
  </si>
  <si>
    <t>ผู้บังคับบัญชาและผู้รับการประเมินได้ตกลงร่วมกันและเห็นพ้องกันแล้ว</t>
  </si>
  <si>
    <t>จึงลงลายมือชื่อไว้เป็นหลักฐาน (ลงนามเมื่อจัดทำข้อตกลง)</t>
  </si>
  <si>
    <t xml:space="preserve">                           วันที่ ...... เดือน  ...............  พ.ศ. ....                                   </t>
  </si>
  <si>
    <t xml:space="preserve">      ลายมือชื่อ  .................................................... (รองคณบดีฝ่ายบริหารฯ)      </t>
  </si>
  <si>
    <t>(ผู้ช่วยศาสตราจารย์ ดร.วิสิทธิ์ บุญชุม)</t>
  </si>
  <si>
    <t xml:space="preserve">      ลายมือชื่อ  .................................................... (รองคณบดีฝ่ายวิชาการฯ)      </t>
  </si>
  <si>
    <t>(ผู้ช่วยศาสตราจารย์ ดร.นพมาศ ปักเข็ม)</t>
  </si>
  <si>
    <t xml:space="preserve">      ลายมือชื่อ  .................................................... (ผู้รับการประเมิน)      </t>
  </si>
  <si>
    <t>(……………………………………………………….)</t>
  </si>
  <si>
    <t xml:space="preserve">                         วันที่ ...... เดือน  ...............  พ.ศ. ....                                   </t>
  </si>
  <si>
    <t>ส่วนที่ 5  ข้อมูลการปฏิบัติงาน</t>
  </si>
  <si>
    <t xml:space="preserve">            รอบเดือน ..........................พ.ศ. ....   ถึงเดือน ..........................พ.ศ. ....</t>
  </si>
  <si>
    <t xml:space="preserve">      </t>
  </si>
  <si>
    <t xml:space="preserve">   5.1  ได้รับอนุมัติให้ลาศึกษาในประเทศ   หรือลาศึกษา ฝึกอบรม ดูงาน ณ ต่างประเทศ</t>
  </si>
  <si>
    <t xml:space="preserve">    </t>
  </si>
  <si>
    <t>ระหว่างวันที่  ..........................  ถึงวันที่ ..........................</t>
  </si>
  <si>
    <t xml:space="preserve">                   5.2  การมาปฏิบัติราชการ</t>
  </si>
  <si>
    <t>ประเภท</t>
  </si>
  <si>
    <t>จำนวน</t>
  </si>
  <si>
    <t>หมายเหตุ</t>
  </si>
  <si>
    <t xml:space="preserve">วัน </t>
  </si>
  <si>
    <t>ครั้ง</t>
  </si>
  <si>
    <t>มาสาย</t>
  </si>
  <si>
    <t>ลาป่วย และลากิจส่วนตัว</t>
  </si>
  <si>
    <t>ลาคลอดบุตร</t>
  </si>
  <si>
    <t>ลาป่วยต้องรักษาตัวเป็นเวลานาน</t>
  </si>
  <si>
    <t>ลาอุปสมบท/ประกอบพิธีฮัจย์</t>
  </si>
  <si>
    <t>ขาดราชการ</t>
  </si>
  <si>
    <t xml:space="preserve">อื่น ๆ </t>
  </si>
  <si>
    <t xml:space="preserve">                     ลายมื่อชื่อ ...................................................... (ผู้รับการประเมิน)</t>
  </si>
  <si>
    <t xml:space="preserve">                                     วันที่ ...... เดือน ..................... พ.ศ. ....</t>
  </si>
  <si>
    <t>ส่วนที่ 6 สรุปผลการประเมิน</t>
  </si>
  <si>
    <t>องค์ประกอบการประเมิน</t>
  </si>
  <si>
    <t>คะแนนเต็ม</t>
  </si>
  <si>
    <t>คะแนนที่ได้</t>
  </si>
  <si>
    <t>องค์ประกอบที่  1 :  ผลสัมฤทธิ์ของงาน</t>
  </si>
  <si>
    <t>องค์ประกอบที่ 2 : ผลการประเมินมหาวิทยาลัย / ส่วนงาน</t>
  </si>
  <si>
    <t>องค์ประกอบที่  3 :  สมรรถนะและพฤติกรรมการปฏิบัติงาน  
                            ตามค่านิยมหลักมหาวิทยาลัยทักษิณ</t>
  </si>
  <si>
    <t>รวม</t>
  </si>
  <si>
    <t xml:space="preserve">ระดับผลการประเมินที่ได้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</si>
  <si>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ดีเด่น</t>
    </r>
  </si>
  <si>
    <t xml:space="preserve">(90 – 100 คะแนน)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</si>
  <si>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ดีมาก </t>
    </r>
  </si>
  <si>
    <t>(80 – 89.99 คะแนน)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</si>
  <si>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  </t>
    </r>
  </si>
  <si>
    <t xml:space="preserve">70- 79.99 คะแนน)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</si>
  <si>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พอใช้ </t>
    </r>
  </si>
  <si>
    <t xml:space="preserve">(60-69.99 คะแนน)  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</si>
  <si>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ต้องปรับปรุง </t>
    </r>
  </si>
  <si>
    <t xml:space="preserve">(ต่ำกว่า 60 คะแนน)    </t>
  </si>
  <si>
    <r>
      <rPr>
        <b/>
        <sz val="16"/>
        <color theme="1"/>
        <rFont val="CordiaUPC"/>
        <family val="2"/>
      </rPr>
      <t>การเสนอเลื่อนหรือเพิ่มเงินเดือน</t>
    </r>
    <r>
      <rPr>
        <sz val="16"/>
        <color rgb="FF000000"/>
        <rFont val="CordiaUPC"/>
        <family val="2"/>
      </rPr>
      <t xml:space="preserve"> 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</si>
  <si>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ควรเลื่อนหรือเพิ่มเงินเดือน ร้อยละ ...............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</si>
  <si>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ไม่ควรเลื่อนหรือเพิ่มเงินเดือน (ผลประเมินต่ำกว่าร้อยละ 60)</t>
    </r>
  </si>
  <si>
    <r>
      <rPr>
        <b/>
        <sz val="16"/>
        <color theme="1"/>
        <rFont val="CordiaUPC"/>
        <family val="2"/>
      </rPr>
      <t>ส่วนที่ 7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ความเห็นเกี่ยวกับผลการประเมิน</t>
    </r>
  </si>
  <si>
    <t>ความเห็นเพิ่มเติมของผู้ประเมิน (ระบุข้อมูลเมื่อสิ้นรอบการประเมิน)</t>
  </si>
  <si>
    <t xml:space="preserve">       1) จุดเด่น  และ/หรือ สิ่งที่ควรปรับปรุงแก้ไข</t>
  </si>
  <si>
    <t xml:space="preserve">               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</si>
  <si>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</si>
  <si>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</t>
  </si>
  <si>
    <t xml:space="preserve">      2)  ข้อเสนอแนะสำหรับการพัฒนา </t>
  </si>
  <si>
    <r>
      <rPr>
        <b/>
        <sz val="16"/>
        <color rgb="FF000000"/>
        <rFont val="CordiaUPC"/>
        <family val="2"/>
      </rPr>
      <t xml:space="preserve">ส่วนที่ 8 </t>
    </r>
    <r>
      <rPr>
        <sz val="16"/>
        <color rgb="FF000000"/>
        <rFont val="CordiaUPC"/>
        <family val="2"/>
      </rPr>
      <t xml:space="preserve"> </t>
    </r>
    <r>
      <rPr>
        <b/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</si>
  <si>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t>ความรู้/ทักษะ/สมรรถนะ</t>
  </si>
  <si>
    <t>วิธีการพัฒนา</t>
  </si>
  <si>
    <t>ช่วงเวลาที่ต้องการ</t>
  </si>
  <si>
    <t>ที่ต้องได้รับการพัฒนา</t>
  </si>
  <si>
    <t>การพัฒนา</t>
  </si>
  <si>
    <r>
      <rPr>
        <b/>
        <sz val="16"/>
        <color theme="1"/>
        <rFont val="CordiaUPC"/>
        <family val="2"/>
      </rPr>
      <t>ส่วนที่ 9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การรับทราบผลการประเมิน</t>
    </r>
  </si>
  <si>
    <t>ผู้รับการประเมิน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</si>
  <si>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ได้รับทราบผลการประเมินและ</t>
    </r>
    <r>
      <rPr>
        <sz val="16"/>
        <color rgb="FF000000"/>
        <rFont val="CordiaUPC"/>
        <family val="2"/>
      </rPr>
      <t>ข้อเสนอแนะสำหรับการพัฒนา</t>
    </r>
  </si>
  <si>
    <t>ลงชื่อ : ...................................</t>
  </si>
  <si>
    <t xml:space="preserve">           (ถ้ามี) แล้ว</t>
  </si>
  <si>
    <t>วันที่ :  ...................................</t>
  </si>
  <si>
    <t>ผู้ประเมิน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</si>
  <si>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ได้แจ้งผลการประเมินและผู้รับการประเมินได้ลงนามรับทราบ              </t>
    </r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</si>
  <si>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ได้แจ้งผลการประเมินเมื่อวันที่ .......................................                   </t>
    </r>
  </si>
  <si>
    <t xml:space="preserve">            แต่ผู้รับการประเมินไม่ลงนามรับทราบผลการประเมิน                                                          </t>
  </si>
  <si>
    <t>วันที่ : ...................................</t>
  </si>
  <si>
    <t xml:space="preserve">            โดยมี ................................................ เป็นพยาน</t>
  </si>
  <si>
    <t>ประธาน</t>
  </si>
  <si>
    <t>ลงชื่อ : ...................................พยาน</t>
  </si>
  <si>
    <t>กรรมการ</t>
  </si>
  <si>
    <t xml:space="preserve">ตำแหน่ง : ...................................                                                     </t>
  </si>
  <si>
    <t>รอบที่  ๒</t>
  </si>
  <si>
    <t>ลำดับ</t>
  </si>
  <si>
    <t>TSU02 จำนวนนวัตกรรมการจัดการศึกษา</t>
  </si>
  <si>
    <t>TSU03 จำนวนคอร์สออนไลน์ที่เป็นส่วนหนึ่งของรายวิชาในหลักสูตรประกาศนียบัตร</t>
  </si>
  <si>
    <t>1 คอร์ส = 2 คะแนน</t>
  </si>
  <si>
    <t>TSU07 ร้อยละผู้เรียนที่ได้รับรางวัล (ตัวชี้วัดกลุ่ม 2) ด้านนวัตกรรมสังคม</t>
  </si>
  <si>
    <t>รางวัลจากหน่วยงานภายนอก = 2 คะแนน
รางวัลระดับชาติ = 3 คะแนน
รางวัลระดับนานาชาติ = 4 คะแนน
รางวัลระดับภูมิภาค/โลก = 5 คะแนน</t>
  </si>
  <si>
    <t>TSU07 ร้อยละผู้เรียนที่ได้รับรางวัล (ตัวชี้วัดกลุ่ม 2) ด้านผู้ประกอบการ</t>
  </si>
  <si>
    <t xml:space="preserve">TSU09 ร้อยละนิสิตและบัณฑิตที่เป็นผู้ประกอบการ (ตัวชี้วัดกลุ่ม 2) </t>
  </si>
  <si>
    <t xml:space="preserve">TSU09 ร้อยละนิสิตและบัณฑิตที่มีผลงานด้านนวัตกรรมสังคม (ตัวชี้วัดกลุ่ม 2) </t>
  </si>
  <si>
    <t xml:space="preserve">TSU10 ร้อยละนักวิจัยที่ได้รับการยกระดับสมรรถนะด้านการวิจัย (ด้านการสร้างนวัตกรรมสังคม) </t>
  </si>
  <si>
    <t>ผ่านการอบรมตามข้อกำหนด = 2 คะแนน</t>
  </si>
  <si>
    <t>TSU11 ร้อยละผลงานวิจัยและงานสร้างสรรค์ที่เผยแพร่ ระดับชาติ</t>
  </si>
  <si>
    <t>1 ผลงาน = 1 คะแนน</t>
  </si>
  <si>
    <t>TSU11 ร้อยละผลงานวิจัยและงานสร้างสรรค์ที่เผยแพร่ ระดับนานาชาติ</t>
  </si>
  <si>
    <t>TSU12 จำนวนนวัตกรรมสังคมด้านการวิจัยและบริการวิชาการ</t>
  </si>
  <si>
    <t xml:space="preserve">TSU14 จำนวนเงินทุนวิจัยและนวัตกรรมจากแหล่งทุนภายนอก </t>
  </si>
  <si>
    <t>&lt; 500,000บาทต่อโครงการ = 1 คะแนน
&gt;=500,000บาทต่อโครงการ = 2 คะแนน</t>
  </si>
  <si>
    <t xml:space="preserve">TSU15 จำนวนสิทธิบัตร อนุสิทธิบัตรและลิขสิทธิ์ ที่ได้รับการยื่นจดต่อปี </t>
  </si>
  <si>
    <t xml:space="preserve">TSU16  จำนวนเงินจากการนำทรัพย์สินทางปัญญาไปต่อยอดและ/หรือสร้างมูลค่าเพิ่ม </t>
  </si>
  <si>
    <t>&lt; 30,000บาทต่อโครงการ = 1 คะแนน
&gt;=30,000บาทต่อโครงการ = 2 คะแนน</t>
  </si>
  <si>
    <t xml:space="preserve">TSU17 จำนวนเงินจากการบริการวิชาการที่ได้รับจากแหล่งภายนอก </t>
  </si>
  <si>
    <t>&lt; 500,000บาทต่อโครงการ = 5 คะแนน
&gt;=500,000บาทต่อโครงการ = 10 คะแนน</t>
  </si>
  <si>
    <t>TSU17 การบริการวิชาการที่ได้รับจากแหล่งภายนอก กรณีการมีส่วนร่วมเป็นวิทยากรโครงการบริการวิชาการของคณะ (อบรมที่มีการเก็บ ค่าลงทะเบียนอบรม โดยผู้ประเมินไม่ได้รับค่าตอบแทนวิทยากร)</t>
  </si>
  <si>
    <t>TSU18 จำนวนสินค้าและบริการในพื้นที่ที่ได้รับการสร้างมูลค่าเพิ่มจากการบริการวิชาการ</t>
  </si>
  <si>
    <t>1 รายการ = 3 คะแนน</t>
  </si>
  <si>
    <t>TSU19 งบประมาณจากแหล่งทุนภายนอกสนับสนุนการสร้างผู้ประกอบการ/ธุรกิจใหม่</t>
  </si>
  <si>
    <t xml:space="preserve">TSU21 ร้อยละบุคลากรของมหาวิทยาลัยแลกเปลี่ยนความรู้สู่ภาคธุรกิจ/อุตสาหกรรม (Talent/Academic Mobility Consultation) </t>
  </si>
  <si>
    <t>มีการแลกเปลี่ยน = 1 คะแนน</t>
  </si>
  <si>
    <t xml:space="preserve">TSU22 ร้อยละความร่วมมือเพื่อพัฒนาผู้ประกอบการและส่งเสริมการสร้างนวัตกรรมกับภาคธุรกิจ/อุตสาหกรรมของสถาบันอุดมศึกษา (University - Industry Linkage) </t>
  </si>
  <si>
    <t>องค์กรขนาดย่อม = 5 คะแนน
องค์กรขนาดกลาง = 6 คะแนน
องค์กรขนาดใหญ่ = 7 คะแนน
องค์กรต่างประเทศ  = 10 คะแนน</t>
  </si>
  <si>
    <t>SciDI01 หลักสูตรที่มีความร่วมมือทางวิชาการกับหน่วยงานภายนอก (การทำ MOU) เป็นผู้ริเริ่มและผู้ประสานงานหลักในการดำเนินงานของเครือข่ายความร่วมมือทางวิชาการ (MOU)</t>
  </si>
  <si>
    <t>ภายในประเทศ 1 MOU = 2 คะแนน
ต่างประเทศ 1 MOU = 4 คะแนน</t>
  </si>
  <si>
    <t>SciDI01 หลักสูตรที่มีความร่วมมือทางวิชาการกับหน่วยงานภายนอก (การมีส่วนร่วมของกิจกรรมที่ดำเนินการภายใต้ MOU)</t>
  </si>
  <si>
    <t>1 กิจกรรม = 1 คะแนน</t>
  </si>
  <si>
    <t>SciDI02 โครงงานวิจัยและวิทยานิพนธ์ของนิสิตที่มีโจทย์มาจากชุมชน ภาครัฐหรือผู้ประกอบการ  (หลักฐานใบรับรองจากชุมชน)</t>
  </si>
  <si>
    <t>1 ผลงาน ที่ชุมชนมีส่วนร่วม = 1 คะแนน 
1 ผลงาน จากภาครัฐ = 2 คะแนน 
1 ผลงาน จากผู้ประกอบการ = 3 คะแนน</t>
  </si>
  <si>
    <t>1 โครงการวิจัยจากชุมชน = 1 คะแนน
1 โครงการวิจัยที่ชุมชนมีส่วนร่วม = 2 คะแนน 
1 โครงการวิจัยจากภาครัฐ = 3 คะแนน 
1 โครงการวิจัยจากผู้ประกอบการ = 4 คะแนน</t>
  </si>
  <si>
    <t xml:space="preserve">               3.1 การประเมินพฤติกรรมการปฏิบัติงาน ตามค่านิยมของมหาวิทยาลัย</t>
  </si>
  <si>
    <t xml:space="preserve">            เมื่อสิ้นรอบการประเมินให้ผู้รับการประเมิน ประเมินตนเองและอธิบายคุณลักษณะ/พฤติกรรมที่สอดคล้องกับระดับการประเมิน และให้คณะกรรมการให้คะแนนระดับการแสดงพฤติกรรม โดยมีเกณฑ์การประเมิน ดังนี้</t>
  </si>
  <si>
    <t>ไม่มีข้อร้องเรียนเรื่องจริยธรรมและความโปร่งใสและพฤติกรรมที่ไม่พึงประสงค์ เป็นคะแนน 0.5 คะแนน</t>
  </si>
  <si>
    <t>คะแนนรวม</t>
  </si>
  <si>
    <t xml:space="preserve">      ลายมือชื่อ  .................................................... (คณบดี)      </t>
  </si>
  <si>
    <t>(.................................................)</t>
  </si>
  <si>
    <t xml:space="preserve">  1.00 = น้อยกว่า 419
  1.50 = 420 - 471
  2.50 = 472 - 524
  3.50 = 525 - 612
  3.75 = 613 - 699
  4.00 = 700 - 786
  4.25 = 787 - 873
  4.50 = 874 - 960
  4.75 = 961 – 1,047
  5.00 = 1,048 ขึ้นไป</t>
  </si>
  <si>
    <t xml:space="preserve">1 คะแนน = มีแผนการดำเนินงานภาคเรียนต้น / ภาคเรียนปลาย 
2 คะแนน = มีแผนดำเนินการและดำเนินการจัดซื้อได้ทันเวลาต่อการ        ใช้งานทุกรายการ 
3 คะแนน = ส่งหลักฐานการเบิกจ่ายหลังวันปฏิบัติการได้น้อยกว่า 80 % ภายใน 3 วัน
4 คะแนน = ส่งหลักฐานการเบิกจ่ายหลังวันปฏิบัติการได้ 80 – 90 % ภายใน   3 วัน 
5 คะแนน = ส่งหลักฐานการเบิกจ่ายหลังวันปฏิบัติการได้ มากกว่า 90 % ภายใน 3 วัน </t>
  </si>
  <si>
    <t>การพัฒนาตนเองตามประกาศเรื่องกำหนดหลักสูตรการเรียนรู้ด้วยตนเองเพื่อเสริมสร้างพฤติกรรมการปฏิบัติงานที่พึงประสงค์ของพนักงานมหาวิทยาลัยและลูกจ้างของมหาวิทยาลัย</t>
  </si>
  <si>
    <t>4) งานพัฒนากระบวนการ (ขั้นตอนงาน)
การจัดทำคู่มือปฏิบัติงาน 1 ขั้นตอนงาน</t>
  </si>
  <si>
    <t>มีการทำคู่มือการปฏิบัติงานในหน้าที่ที่ไม่ไม่ใช่คู่มือในรายวิชาปฏิบัติการ (5 บท ฉบับสมบูรณ์)</t>
  </si>
  <si>
    <t>การจัดทำคู่มือปฏิบัติงาน 1 ขั้นตอนงาน</t>
  </si>
  <si>
    <r>
      <t xml:space="preserve">ตัวชี้วัด
</t>
    </r>
    <r>
      <rPr>
        <sz val="16"/>
        <color rgb="FF000000"/>
        <rFont val="CordiaUPC"/>
        <family val="2"/>
      </rPr>
      <t>มีการทำคู่มือการปฏิบัติงานในหน้าที่ที่ไม่ไม่ใช่คู่มือในรายวิชาปฏิบัติการ (5 บท ฉบับสมบูรณ์)</t>
    </r>
  </si>
  <si>
    <t>5) ด้านหลักสูตร
  5.1 การมีส่วนร่วมในการดำเนินงานของสาขาวิชา/หลักสูตร</t>
  </si>
  <si>
    <t xml:space="preserve">5.2 ร่วมเป็นกรรมการกำหนดคุณลักษณะ กรรมการเปิดซอง หรือกรรมการตรวจรับ
(สำหรับงบประมาณ 50,000 บาทขึ้นไป) </t>
  </si>
  <si>
    <t>การมีส่วนร่วมในการดำเนินงานของสาขาวิชา/หลักสูตร และผลของการปฏิบัติงานที่ได้รับมอบหมายถูกต้องและรวดเร็ว 
จำนวน 1 - 2 กิจกรรม = 1 คะแนน
จำนวน 3 - 4 กิจกรรม = 2 คะแนน
จำนวน 5 - 6 กิจกรรม = 3 คะแนน
จำนวน 7 - 8 กิจกรรม = 4 คะแนน
จำนวน 9  กิจกรรมขึ้นไป = 5 คะแนน
โดยอยู่ในการพิจารณาคะแนนร่วมของประธานสาขาวิชาหรือประธานหลักสูตรในการพิจารณาคะแนน</t>
  </si>
  <si>
    <t>คะแนนประเมินส่วนงาน และ</t>
  </si>
  <si>
    <t>/เกณฑ์การประเมิน</t>
  </si>
  <si>
    <t>คำรับรองการปฏิบัติงาน</t>
  </si>
  <si>
    <t>ผลประเมิน</t>
  </si>
  <si>
    <t>1) คะแนนผลการประเมินส่วนงาน 
(EdPEx)</t>
  </si>
  <si>
    <t>ผลปี 2567</t>
  </si>
  <si>
    <t>คะแนน รายการประเมินที่ 1-2</t>
  </si>
  <si>
    <t>4.1) การมีส่วนร่วมกิจกรรมระดับคณะ/มหาวิทยาลัย</t>
  </si>
  <si>
    <t>5.1) ผลการดำเนินงานตามตัวชี้วัดของสาขาวิชา/หลักสูตรที่ลงนามกับคณะฯ</t>
  </si>
  <si>
    <t>ตัวชี้วัด : บรรลุ TOR 100% = 5 คะแนน</t>
  </si>
  <si>
    <t>5.2) ผลการดำเนินงานตามตัวชี้วัดรายบุคคล</t>
  </si>
  <si>
    <t>ตัวชี้วัด : บรรลุตัวชี้วัดตามเกณฑ์การประเมิน</t>
  </si>
  <si>
    <t>คะแนน รายการประเมินที่ 3-5</t>
  </si>
  <si>
    <t>(7) คะแนนรวม</t>
  </si>
  <si>
    <t>TSU13  ร้อยละผลงานวิจัยที่เผยแพร่และได้รับการอ้างอิงในฐานข้อมูลสากล ระดับชาติ (นับจำนวนผลงานที่อ้างอิงในปีการศึกษาที่รับประเมิน)</t>
  </si>
  <si>
    <t>TSU13  ร้อยละผลงานวิจัยที่เผยแพร่และได้รับการอ้างอิงในฐานข้อมูลสากล ระดับนานาชาติ (นับจำนวนผลงานที่อ้างอิงในปีการศึกษาที่รับประเมิน)</t>
  </si>
  <si>
    <t xml:space="preserve">โครงการละ 2 คะแนน </t>
  </si>
  <si>
    <t>แบบฟอร์มแผนปฏิบัติการและรายงานผลการปฏิบัติงาน</t>
  </si>
  <si>
    <t>งานหลัก : 1.1 ด้านปฏิบัติการ</t>
  </si>
  <si>
    <t>ภาคเรียนที่ 1/2567</t>
  </si>
  <si>
    <t>ชื่อ - สุกุล  :…........................................................</t>
  </si>
  <si>
    <t>รายวิชา</t>
  </si>
  <si>
    <t>ชั่วโมง/สัปดาห์</t>
  </si>
  <si>
    <t>ภาคเรียนที่ 2/2567</t>
  </si>
  <si>
    <t xml:space="preserve">ภาคเรียนที่ 1/2567 </t>
  </si>
  <si>
    <t>รายการกิจกรรม</t>
  </si>
  <si>
    <t>วันที่ดำเนินการ</t>
  </si>
  <si>
    <t>ผลการดำเนินงาน</t>
  </si>
  <si>
    <t>รายการงาน</t>
  </si>
  <si>
    <t>รายละเอียดผลการดำเนินงาน</t>
  </si>
  <si>
    <t>เลขครุภัณฑ์</t>
  </si>
  <si>
    <t>ยี่ห้อ/รุ่น</t>
  </si>
  <si>
    <t>ปีที่ได้รับ</t>
  </si>
  <si>
    <t>สถานที่ใช้งาน</t>
  </si>
  <si>
    <t>สภาพการใช้งาน</t>
  </si>
  <si>
    <t>1234-001-0001</t>
  </si>
  <si>
    <t>ตู้แช่แข็ง</t>
  </si>
  <si>
    <t>Panasonic NR-FZ300</t>
  </si>
  <si>
    <t>ห้องปฏิบัติการชีววิทยา</t>
  </si>
  <si>
    <t>ใช้งานได้ปกติ</t>
  </si>
  <si>
    <t>-</t>
  </si>
  <si>
    <t>1234-001-0002</t>
  </si>
  <si>
    <t>กล้องจุลทรรศน์</t>
  </si>
  <si>
    <t>Olympus CX23</t>
  </si>
  <si>
    <t>ห้องปฏิบัติการจุลชีววิทยา</t>
  </si>
  <si>
    <t>ชำรุด (ไฟไม่ติด)</t>
  </si>
  <si>
    <t>ส่งซ่อมแล้ว</t>
  </si>
  <si>
    <t>1234-001-0003</t>
  </si>
  <si>
    <t>เครื่องปั่นเหวี่ยง</t>
  </si>
  <si>
    <t>Eppendorf 5424</t>
  </si>
  <si>
    <t>ห้อง 312 อาคารวิทยาศาสตร์</t>
  </si>
  <si>
    <t>รายละเอียดการดำเนินงาน</t>
  </si>
  <si>
    <t>สถานะ</t>
  </si>
  <si>
    <t>ขอรายการครุภัณฑ์จากฝ่ายพัสดุ</t>
  </si>
  <si>
    <t>ขอข้อมูลที่อัปเดตของปีงบประมาณ 2567</t>
  </si>
  <si>
    <t>1 ก.พ. 2567</t>
  </si>
  <si>
    <t>ดำเนินการแล้ว</t>
  </si>
  <si>
    <t>ตรวจสอบครุภัณฑ์ในพื้นที่จริง</t>
  </si>
  <si>
    <t>ตรวจสอบพร้อมระบุสถานที่ใช้งาน</t>
  </si>
  <si>
    <t>5–10 ก.พ. 2567</t>
  </si>
  <si>
    <t>จัดทำรายงาน</t>
  </si>
  <si>
    <t>กรอกข้อมูลในแบบฟอร์มและตรวจสอบความถูกต้อง</t>
  </si>
  <si>
    <t>11 ก.พ. 2567</t>
  </si>
  <si>
    <t>เสร็จสมบูรณ์</t>
  </si>
  <si>
    <t>ส่งรายงานให้ฝ่ายพัสดุ</t>
  </si>
  <si>
    <t>ส่งเมื่อวันที่ 12 ก.พ. 2567 (ภายในเวลาที่กำหนด)</t>
  </si>
  <si>
    <t>12 ก.พ. 2567</t>
  </si>
  <si>
    <t>ส่งตรงเวลา</t>
  </si>
  <si>
    <t>1.3 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</t>
  </si>
  <si>
    <t>สรุปผลการตรวจสอบ</t>
  </si>
  <si>
    <r>
      <t xml:space="preserve">✅ ตรวจสอบแล้ว </t>
    </r>
    <r>
      <rPr>
        <b/>
        <sz val="16"/>
        <color rgb="FF000000"/>
        <rFont val="TH SarabunPSK"/>
        <family val="2"/>
      </rPr>
      <t>ทั้งหมดจำนวน ... รายการ</t>
    </r>
  </si>
  <si>
    <r>
      <t xml:space="preserve">⚙️ ครุภัณฑ์ </t>
    </r>
    <r>
      <rPr>
        <b/>
        <sz val="16"/>
        <color rgb="FF000000"/>
        <rFont val="TH SarabunPSK"/>
        <family val="2"/>
      </rPr>
      <t>ใช้งานได้ปกติ จำนวน ... รายการ</t>
    </r>
  </si>
  <si>
    <r>
      <t xml:space="preserve">⚠️ ครุภัณฑ์ </t>
    </r>
    <r>
      <rPr>
        <b/>
        <sz val="16"/>
        <color rgb="FF000000"/>
        <rFont val="TH SarabunPSK"/>
        <family val="2"/>
      </rPr>
      <t>ชำรุด จำนวน ... รายการ</t>
    </r>
  </si>
  <si>
    <r>
      <t xml:space="preserve">❌ ครุภัณฑ์ </t>
    </r>
    <r>
      <rPr>
        <b/>
        <sz val="16"/>
        <color rgb="FF000000"/>
        <rFont val="TH SarabunPSK"/>
        <family val="2"/>
      </rPr>
      <t>สูญหาย จำนวน ... รายการ</t>
    </r>
  </si>
  <si>
    <t xml:space="preserve">งานด้านการสนับสนุนหลักสูตร </t>
  </si>
  <si>
    <t>งานที่ได้รับมอบหมายจากหลักสูตร/สาขา</t>
  </si>
  <si>
    <t>ผลการปฏิบัติงาน</t>
  </si>
  <si>
    <t>ร่วมเป็นกรรมการกำหนดคุณลักษณะ กรรมการเปิดซอง หรือกรรมการตรวจรับ</t>
  </si>
  <si>
    <t>ชื่องานจัดซื้อ/จัดจ้าง</t>
  </si>
  <si>
    <t>ประเภทกรรมการ</t>
  </si>
  <si>
    <t>เอกสารหลักฐานประกอบ</t>
  </si>
  <si>
    <t>สำเนาคำสั่งแต่งตั้งกรรมการ</t>
  </si>
  <si>
    <t>แบบฟอร์ม TOR / รายงานการเปิดซอง / รายงานการตรวจรับ</t>
  </si>
  <si>
    <t>รูปถ่ายการประชุม (ถ้ามี)</t>
  </si>
  <si>
    <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พนักงานมหาวิทยาลัย รอบการประเมิน เดือนมิถุนายน พ.ศ. ……….. ถึง เดือนพฤษภาคม พ.ศ. ………...</t>
    </r>
  </si>
  <si>
    <t>ชื่อ sheet</t>
  </si>
  <si>
    <t>แนวทางการป้อนข้อมูล</t>
  </si>
  <si>
    <t>ข้อมูลส่วนบุคคล</t>
  </si>
  <si>
    <r>
      <t>ป้อน</t>
    </r>
    <r>
      <rPr>
        <b/>
        <sz val="16"/>
        <rFont val="CordiaUPC"/>
        <family val="2"/>
      </rPr>
      <t xml:space="preserve"> ข้อมูลส่วนบุคคล</t>
    </r>
    <r>
      <rPr>
        <sz val="16"/>
        <rFont val="CordiaUPC"/>
        <family val="2"/>
      </rPr>
      <t xml:space="preserve"> ข้อ 1-3</t>
    </r>
  </si>
  <si>
    <r>
      <t>ข้อ 1 ป้อนคะแนนผลประเมิน EdPEx ใน</t>
    </r>
    <r>
      <rPr>
        <b/>
        <sz val="16"/>
        <color theme="1"/>
        <rFont val="CordiaUPC"/>
        <family val="2"/>
      </rPr>
      <t>แถบสีเหลือง</t>
    </r>
    <r>
      <rPr>
        <sz val="16"/>
        <color theme="1"/>
        <rFont val="CordiaUPC"/>
        <family val="2"/>
      </rPr>
      <t>ของปีการศึกษา 2567 ถ้ายังไม่ทราบให้เว้นไว้</t>
    </r>
  </si>
  <si>
    <t xml:space="preserve"> ถ้ายังไม่ทราบให้เว้นไว้</t>
  </si>
  <si>
    <r>
      <t>ข้อ 3,4,5 ป้อนตัวเลขใน</t>
    </r>
    <r>
      <rPr>
        <b/>
        <sz val="16"/>
        <color theme="1"/>
        <rFont val="CordiaUPC"/>
        <family val="2"/>
      </rPr>
      <t>แถบสีเหลือง</t>
    </r>
    <r>
      <rPr>
        <sz val="16"/>
        <color theme="1"/>
        <rFont val="CordiaUPC"/>
        <family val="2"/>
      </rPr>
      <t xml:space="preserve"> (จนถึงข้อ 5.1)</t>
    </r>
  </si>
  <si>
    <r>
      <t>ข้อ 5.2 ให้ไปป้อนข้อมูลจาก sheet ชื่อ เกณฑ์ตัวชี้วัดส่วนบุคคล พร้อม</t>
    </r>
    <r>
      <rPr>
        <b/>
        <sz val="16"/>
        <color theme="1"/>
        <rFont val="CordiaUPC"/>
        <family val="2"/>
      </rPr>
      <t>แนบหลักฐาน</t>
    </r>
  </si>
  <si>
    <t>เกณฑ์ตัวชี้วัดส่วนบุคคล</t>
  </si>
  <si>
    <r>
      <t>ป้อนตัวเลขคะแนน หรือ จำนวนต่างๆ ตามที่กำหนดของแต่ละตัวชี้วัด ใน</t>
    </r>
    <r>
      <rPr>
        <b/>
        <sz val="16"/>
        <color theme="1"/>
        <rFont val="CordiaUPC"/>
        <family val="2"/>
      </rPr>
      <t>แถบสีเหลือง</t>
    </r>
  </si>
  <si>
    <r>
      <t>ด้านที่ 2 - 6 ป้อนตัวเลขของแต่ละตัวชี้วัด ใน</t>
    </r>
    <r>
      <rPr>
        <b/>
        <sz val="16"/>
        <rFont val="CordiaUPC"/>
        <family val="2"/>
      </rPr>
      <t>แถบสีเหลือง</t>
    </r>
  </si>
  <si>
    <t>กรณีที่มีผลงานแต่ไม่มีช่องให้ใส่ประเมิน ให้ป้อนในช่อง 3.1 มุ่งผลสัมฤทธิ์ เพื่อให้คณบดีพิจารณา</t>
  </si>
  <si>
    <t>ส่วนที่ 4-9</t>
  </si>
  <si>
    <t>ป้อนข้อมูลส่วนที่ 4-5</t>
  </si>
  <si>
    <r>
      <t xml:space="preserve">การเข้าเรียนรู้ด้วยตนเองผ่านหลักสูตรออนไลน์ LinkedIn Learning ตามที่มหาวิทยาลัยกำหนด รวมแล้วไม่น้อยกว่า 10 ชั่วโมง โดยกำหนดดังนี้
1. ผ่านหลักสูตร Develop Your Customer Service Skills (พัฒนาทักษะการให้บริการลูกค้า 4ชั่วโมง)
2. ผ่านหลักสูตรอื่นรวมแล้วไม่น้อยกว่า 6 ชั่วโมง
</t>
    </r>
    <r>
      <rPr>
        <b/>
        <sz val="16"/>
        <color theme="1"/>
        <rFont val="CordiaUPC"/>
        <family val="2"/>
      </rPr>
      <t xml:space="preserve">ระดับ 1 </t>
    </r>
    <r>
      <rPr>
        <sz val="16"/>
        <color theme="1"/>
        <rFont val="CordiaUPC"/>
        <family val="2"/>
      </rPr>
      <t xml:space="preserve"> ผ่านหลักสูตร Develop Your Customer Service Skills ที่กำหนด 
</t>
    </r>
    <r>
      <rPr>
        <b/>
        <sz val="16"/>
        <color theme="1"/>
        <rFont val="CordiaUPC"/>
        <family val="2"/>
      </rPr>
      <t>ระดับ 2</t>
    </r>
    <r>
      <rPr>
        <sz val="16"/>
        <color theme="1"/>
        <rFont val="CordiaUPC"/>
        <family val="2"/>
      </rPr>
      <t xml:space="preserve">  ผ่านระดับ 1 และมีการอบรมเพิ่มเติมจำนวน 2 ชั่วโมง 
</t>
    </r>
    <r>
      <rPr>
        <b/>
        <sz val="16"/>
        <color theme="1"/>
        <rFont val="CordiaUPC"/>
        <family val="2"/>
      </rPr>
      <t>ระดับ 3</t>
    </r>
    <r>
      <rPr>
        <sz val="16"/>
        <color theme="1"/>
        <rFont val="CordiaUPC"/>
        <family val="2"/>
      </rPr>
      <t xml:space="preserve">  ผ่านระดับ 1 และมีการอบรมเพิ่มเติมจำนวน 4 ชั่วโมง 
</t>
    </r>
    <r>
      <rPr>
        <b/>
        <sz val="16"/>
        <color theme="1"/>
        <rFont val="CordiaUPC"/>
        <family val="2"/>
      </rPr>
      <t>ระดับ 4</t>
    </r>
    <r>
      <rPr>
        <sz val="16"/>
        <color theme="1"/>
        <rFont val="CordiaUPC"/>
        <family val="2"/>
      </rPr>
      <t xml:space="preserve">  ผ่านระดับ 1 และมีการอบรมเพิ่มเติมจำนวน 6 ชั่วโมง
</t>
    </r>
    <r>
      <rPr>
        <b/>
        <sz val="16"/>
        <color theme="1"/>
        <rFont val="CordiaUPC"/>
        <family val="2"/>
      </rPr>
      <t>ระดับ 5</t>
    </r>
    <r>
      <rPr>
        <sz val="16"/>
        <color theme="1"/>
        <rFont val="CordiaUPC"/>
        <family val="2"/>
      </rPr>
      <t xml:space="preserve">  ผ่านระดับ 1 และมีการอบรมเพิ่มเติมจำนวน 8 ชั่วโมง</t>
    </r>
  </si>
  <si>
    <t>5.1 งานด้านการสนับสนุนหลักสูตร 
1. เลขาหรือผู้ช่วยเลขากรรมการหลักสูตร  
2. การประกันคุณภาพหลักสูตร 
3. การประกันคุณภาพค่าระดับขั้น 
4. ผู้ช่วยเลขานุการการประชุมสาขาวิชา 
5. ดูแลการฝึกงานของนิสิตในสาขาวิชา
6. ดูแลการฝึกสหกิจของนิสิตในสาขาวิชา
7. ดูแล website/facebook 
8. ดูแลตัวชี้วัดตาม TOR ของสาขา 
9. การตรวจสอบพันธะนิสิตที่สำเร็จการศึกษา
10. โครงการตามแผนปฏิบัติการของสาขาวิชา
หรือ อื่น ๆ ตามที่สาขาวิชาหรือหลักสูตรมอบหมาย</t>
  </si>
  <si>
    <r>
      <rPr>
        <b/>
        <sz val="16"/>
        <color theme="1"/>
        <rFont val="CordiaUPC"/>
        <family val="2"/>
      </rPr>
      <t xml:space="preserve">1 คะแนน </t>
    </r>
    <r>
      <rPr>
        <sz val="16"/>
        <color theme="1"/>
        <rFont val="CordiaUPC"/>
        <family val="2"/>
      </rPr>
      <t xml:space="preserve">= เป็นกรรมการกำหนดคุณลักษณะ หรือกรรมการเปิดซอง หรือกรรมการตรวจรับ จำนวน 1 ครั้ง 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2 ครั้ง
</t>
    </r>
    <r>
      <rPr>
        <b/>
        <sz val="16"/>
        <color theme="1"/>
        <rFont val="CordiaUPC"/>
        <family val="2"/>
      </rPr>
      <t xml:space="preserve">3 คะแนน </t>
    </r>
    <r>
      <rPr>
        <sz val="16"/>
        <color theme="1"/>
        <rFont val="CordiaUPC"/>
        <family val="2"/>
      </rPr>
      <t xml:space="preserve">= เป็นกรรมการกำหนดคุณลักษณะ หรือกรรมการเปิดซอง หรือกรรมการตรวจรับ จำนวน 3 ครั้ง
</t>
    </r>
    <r>
      <rPr>
        <b/>
        <sz val="16"/>
        <color theme="1"/>
        <rFont val="CordiaUPC"/>
        <family val="2"/>
      </rPr>
      <t xml:space="preserve">4 คะแนน </t>
    </r>
    <r>
      <rPr>
        <sz val="16"/>
        <color theme="1"/>
        <rFont val="CordiaUPC"/>
        <family val="2"/>
      </rPr>
      <t xml:space="preserve">= เป็นกรรมการกำหนดคุณลักษณะ หรือกรรมการเปิดซอง หรือกรรมการตรวจรับ จำนวน 4 ครั้ง 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5 ครั้ง</t>
    </r>
  </si>
  <si>
    <t>ภาคเรียนที่ 3/2567</t>
  </si>
  <si>
    <t>2. ภาระงานการคุมสอบปลายภาค</t>
  </si>
  <si>
    <t>3. ภาระงานการดูแลนิสิต นักเรียน (สาธิต/วมว) รายวิชาโครงงาน</t>
  </si>
  <si>
    <t>4. ภาระงานการช่วยตรวจรูปเล่ม รายวิชาโครงงาน</t>
  </si>
  <si>
    <t>วัน/เวลาที่สอน</t>
  </si>
  <si>
    <r>
      <t>ภาคเรียนที่ 1/2567 หลักฐานคำสั่ง</t>
    </r>
    <r>
      <rPr>
        <sz val="16"/>
        <color rgb="FFFF0000"/>
        <rFont val="CordiaUPC"/>
        <family val="2"/>
      </rPr>
      <t>ที่มีการคุมสอบจริง</t>
    </r>
  </si>
  <si>
    <r>
      <t>ภาคเรียนที่ 2/2567 หลักฐานคำสั่ง</t>
    </r>
    <r>
      <rPr>
        <sz val="16"/>
        <color rgb="FFFF0000"/>
        <rFont val="CordiaUPC"/>
        <family val="2"/>
      </rPr>
      <t>ที่มีการคุมสอบจริง</t>
    </r>
  </si>
  <si>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ข้าราชการ</t>
    </r>
  </si>
  <si>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พนักงานมหาวิทยาลัย</t>
    </r>
  </si>
  <si>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ลูกจ้างมหาวิทยาลัย</t>
    </r>
  </si>
  <si>
    <t>ส่วนที่ 1 ผลสัมฤทธิ์ของงาน (40)</t>
  </si>
  <si>
    <t>ส่วนที่ 2 ผลการประเมินส่วนงาน (40)</t>
  </si>
  <si>
    <t>ส่วนที่ 3 พฤติกรรมการปฏิบัติงาน (20)</t>
  </si>
  <si>
    <r>
      <rPr>
        <b/>
        <sz val="16"/>
        <color theme="1"/>
        <rFont val="CordiaUPC"/>
        <family val="2"/>
      </rPr>
      <t xml:space="preserve">เอกสารแนบ 4 ตรวจครุภัณฑ์ประจำปี
</t>
    </r>
    <r>
      <rPr>
        <sz val="16"/>
        <color theme="1"/>
        <rFont val="CordiaUPC"/>
        <family val="2"/>
      </rPr>
      <t>รายงานผลการตรวจครุภัณฑ์ในส่วนที่รับผิดชอบ</t>
    </r>
  </si>
  <si>
    <r>
      <rPr>
        <b/>
        <sz val="16"/>
        <color theme="1"/>
        <rFont val="CordiaUPC"/>
        <family val="2"/>
      </rPr>
      <t xml:space="preserve">เอกสารแนบ 6 </t>
    </r>
    <r>
      <rPr>
        <sz val="16"/>
        <color theme="1"/>
        <rFont val="CordiaUPC"/>
        <family val="2"/>
      </rPr>
      <t>หลักฐานการพัฒนาตนเองจาก LinkedIn Learning</t>
    </r>
  </si>
  <si>
    <t>มีการทำคู่มือ 5 บท ฉบับสมบูรณ์</t>
  </si>
  <si>
    <r>
      <rPr>
        <b/>
        <sz val="16"/>
        <color theme="1"/>
        <rFont val="CordiaUPC"/>
        <family val="2"/>
      </rPr>
      <t xml:space="preserve">เอกสารแนบ 7 </t>
    </r>
    <r>
      <rPr>
        <sz val="16"/>
        <color theme="1"/>
        <rFont val="CordiaUPC"/>
        <family val="2"/>
      </rPr>
      <t>คู่มือปฏิบัติงาน</t>
    </r>
  </si>
  <si>
    <r>
      <t xml:space="preserve">เอกสารแนบ 8
</t>
    </r>
    <r>
      <rPr>
        <sz val="16"/>
        <color theme="1"/>
        <rFont val="CordiaUPC"/>
        <family val="2"/>
      </rPr>
      <t>เอกสาร/หลักฐานงานด้านสนับสนุนหลักสูตร</t>
    </r>
  </si>
  <si>
    <r>
      <t xml:space="preserve">เอกสารแนบ 9
</t>
    </r>
    <r>
      <rPr>
        <sz val="16"/>
        <color theme="1"/>
        <rFont val="CordiaUPC"/>
        <family val="2"/>
      </rPr>
      <t>หลักฐานการเป็นกรรมการกำหนดคุณลักษณะ กรรมการเปิดซอง หรือกรรมการตรวจรับ และ</t>
    </r>
    <r>
      <rPr>
        <sz val="16"/>
        <color rgb="FFFF0000"/>
        <rFont val="CordiaUPC"/>
        <family val="2"/>
      </rPr>
      <t>ได้ปฏิบัติงานจริง</t>
    </r>
  </si>
  <si>
    <t xml:space="preserve">1. ปฏิบัติหน้าที่ผู้ช่วยสอนรายวิชาปฏิบัติการ </t>
  </si>
  <si>
    <t>รายละเอียดรายวิชาปฏิบัติการ (รหัสวิชา ชื่อวิชา หน่วยกิต)</t>
  </si>
  <si>
    <t>เอกสารหลักฐาน</t>
  </si>
  <si>
    <t>จำนวนชั่วโมงเตรียม</t>
  </si>
  <si>
    <t>จำนวนชั่วโมงจัดเก็บ</t>
  </si>
  <si>
    <t xml:space="preserve">ชั่วโมงต่อภาคเรียน </t>
  </si>
  <si>
    <t>หลักฐาน</t>
  </si>
  <si>
    <t>จำนวนชั่วโมงคุมสอบ</t>
  </si>
  <si>
    <t>จำนวนชั่วโมงทำงาน</t>
  </si>
  <si>
    <t xml:space="preserve">ภาคเรียนที่ 2/2567 </t>
  </si>
  <si>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พนักงานมหาวิทยาลัย</t>
    </r>
  </si>
  <si>
    <t>การตรวจสอบ การรายงานฝ่ายพัสดุ</t>
  </si>
  <si>
    <t>ชื่อรายการครุภัณฑ์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</si>
  <si>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ข้าราชการ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</si>
  <si>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>พนักงานมหาวิทยาลัย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</si>
  <si>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ลูกจ้างมหาวิทยาลัย</t>
    </r>
  </si>
  <si>
    <t>3 งานพัฒนาตนเอง</t>
  </si>
  <si>
    <t>งานอื่นๆที่ได้รับมอบหมาย</t>
  </si>
  <si>
    <t>จำนวนชั่วโมงสอน</t>
  </si>
  <si>
    <t>หลักฐาน/คำสั่ง</t>
  </si>
  <si>
    <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sz val="16"/>
        <color rgb="FFFF0000"/>
        <rFont val="CordiaUPC"/>
        <family val="2"/>
      </rPr>
      <t xml:space="preserve">คำชี้แจง องค์ประกอบส่วนที่ 1 </t>
    </r>
  </si>
  <si>
    <t>ตนเอง</t>
  </si>
  <si>
    <r>
      <t>ตัวชี้วัด 
เกณฑ์การประเมิน</t>
    </r>
    <r>
      <rPr>
        <u/>
        <sz val="15"/>
        <color rgb="FF000000"/>
        <rFont val="CordiaUPC"/>
        <family val="2"/>
      </rPr>
      <t xml:space="preserve">
</t>
    </r>
    <r>
      <rPr>
        <sz val="15"/>
        <color rgb="FFFF0000"/>
        <rFont val="CordiaUPC"/>
        <family val="2"/>
      </rPr>
      <t xml:space="preserve">คำชี้แจง องค์ประกอบส่วนที่ 1 </t>
    </r>
  </si>
  <si>
    <r>
      <t xml:space="preserve">ตัวชี้วัด 
</t>
    </r>
    <r>
      <rPr>
        <sz val="16"/>
        <color rgb="FF000000"/>
        <rFont val="CordiaUPC"/>
        <family val="2"/>
      </rPr>
      <t xml:space="preserve">1 คะแนน = มีแผนการดำเนินงาน 
2 คะแนน = รายงานผลช้ากว่ากำหนด 10 วัน 
3 คะแนน = รายงานผลช้ากว่ากำหนด 7 วัน 
4 คะแนน = รายงานผลช้ากว่ากำหนด 4 วัน
5 คะแนน = รายงานผลตามเวลาที่กำหนดและข้อมูลครบถ้วน 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sz val="16"/>
        <color rgb="FFFF0000"/>
        <rFont val="CordiaUPC"/>
        <family val="2"/>
      </rPr>
      <t xml:space="preserve">คำชี้แจง องค์ประกอบส่วนที่ 1 </t>
    </r>
  </si>
  <si>
    <r>
      <t xml:space="preserve">ตัวชี้วัด
</t>
    </r>
    <r>
      <rPr>
        <sz val="16"/>
        <color rgb="FF000000"/>
        <rFont val="CordiaUPC"/>
        <family val="2"/>
      </rPr>
      <t>การมีส่วนร่วมในการดำเนินงานของสาขาวิชา/หลักสูตร และผลของการปฏิบัติงานที่ได้รับมอบหมายถูกต้องและรวดเร็ว 
จำนวน 1 - 2 กิจกรรม =</t>
    </r>
    <r>
      <rPr>
        <b/>
        <sz val="16"/>
        <color rgb="FF000000"/>
        <rFont val="CordiaUPC"/>
        <family val="2"/>
      </rPr>
      <t xml:space="preserve"> 1 คะแนน</t>
    </r>
    <r>
      <rPr>
        <sz val="16"/>
        <color rgb="FF000000"/>
        <rFont val="CordiaUPC"/>
        <family val="2"/>
      </rPr>
      <t xml:space="preserve">
จำนวน 3 - 4 กิจกรรม =</t>
    </r>
    <r>
      <rPr>
        <b/>
        <sz val="16"/>
        <color rgb="FF000000"/>
        <rFont val="CordiaUPC"/>
        <family val="2"/>
      </rPr>
      <t xml:space="preserve"> 2 คะแนน</t>
    </r>
    <r>
      <rPr>
        <sz val="16"/>
        <color rgb="FF000000"/>
        <rFont val="CordiaUPC"/>
        <family val="2"/>
      </rPr>
      <t xml:space="preserve">
จำนวน 5 - 6 กิจกรรม =</t>
    </r>
    <r>
      <rPr>
        <b/>
        <sz val="16"/>
        <color rgb="FF000000"/>
        <rFont val="CordiaUPC"/>
        <family val="2"/>
      </rPr>
      <t xml:space="preserve"> 3 คะแนน</t>
    </r>
    <r>
      <rPr>
        <sz val="16"/>
        <color rgb="FF000000"/>
        <rFont val="CordiaUPC"/>
        <family val="2"/>
      </rPr>
      <t xml:space="preserve">
จำนวน 7 - 8 กิจกรรม = </t>
    </r>
    <r>
      <rPr>
        <b/>
        <sz val="16"/>
        <color rgb="FF000000"/>
        <rFont val="CordiaUPC"/>
        <family val="2"/>
      </rPr>
      <t>4 คะแนน</t>
    </r>
    <r>
      <rPr>
        <sz val="16"/>
        <color rgb="FF000000"/>
        <rFont val="CordiaUPC"/>
        <family val="2"/>
      </rPr>
      <t xml:space="preserve">
จำนวน 9 กิจกรรมขึ้นไป = </t>
    </r>
    <r>
      <rPr>
        <b/>
        <sz val="16"/>
        <color rgb="FF000000"/>
        <rFont val="CordiaUPC"/>
        <family val="2"/>
      </rPr>
      <t>5 คะแนน</t>
    </r>
  </si>
  <si>
    <r>
      <t xml:space="preserve">ตัวชี้วัด
</t>
    </r>
    <r>
      <rPr>
        <b/>
        <sz val="16"/>
        <color rgb="FF000000"/>
        <rFont val="CordiaUPC"/>
        <family val="2"/>
      </rPr>
      <t>1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1 ครั้ง 
</t>
    </r>
    <r>
      <rPr>
        <b/>
        <sz val="16"/>
        <color rgb="FF000000"/>
        <rFont val="CordiaUPC"/>
        <family val="2"/>
      </rPr>
      <t>2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2 ครั้ง
</t>
    </r>
    <r>
      <rPr>
        <b/>
        <sz val="16"/>
        <color rgb="FF000000"/>
        <rFont val="CordiaUPC"/>
        <family val="2"/>
      </rPr>
      <t>3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3 ครั้ง
</t>
    </r>
    <r>
      <rPr>
        <b/>
        <sz val="16"/>
        <color rgb="FF000000"/>
        <rFont val="CordiaUPC"/>
        <family val="2"/>
      </rPr>
      <t>4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4 ครั้ง 
</t>
    </r>
    <r>
      <rPr>
        <b/>
        <sz val="16"/>
        <color rgb="FF000000"/>
        <rFont val="CordiaUPC"/>
        <family val="2"/>
      </rPr>
      <t>5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5 ครั้ง</t>
    </r>
  </si>
  <si>
    <r>
      <t xml:space="preserve">ส่วนที่ 2. ผลการประเมินมหาวิทยาลัย / คำรับรองการปฏิบัติงาน </t>
    </r>
    <r>
      <rPr>
        <b/>
        <sz val="18"/>
        <color indexed="10"/>
        <rFont val="TH SarabunPSK"/>
        <family val="2"/>
      </rPr>
      <t xml:space="preserve"> </t>
    </r>
    <r>
      <rPr>
        <b/>
        <sz val="18"/>
        <rFont val="TH SarabunPSK"/>
        <family val="2"/>
      </rPr>
      <t>(40 คะแนน)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</si>
  <si>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ใช้ผลการประเมินหลักสูตรที่รับผิดชอบ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</si>
  <si>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คะแนนประเมินหลักสูตรที่สอน หรือผลประเมินหลักสูตรครั้งล่าสุด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</si>
  <si>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1=เสนอโครงการปรับปรุงหลักสูตร
2=ได้รับอนุมัติปรับปรุงหลักสูตร
3=ดำเนินการปรับปรุง
4=เสนอเข้าพิจรณาจากคณะกรรมการคณะฯ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</si>
  <si>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 xml:space="preserve">: จำนวนโรงเรียนที่ไปแนะแนว Onsite พร้อมแนบหลักฐาน 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</si>
  <si>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จำนวนการเข้าร่วมกิจกรรม ระดับคณะ/มหาวิทยาลัย พร้อมหลักฐาน
1 – 2 กิจกรรม = 0.5 คะแนน
3 – 4 กิจกรรม = 1.0 คะแนน
5 – 6 กิจกรรม = 1.5 คะแนน
7 – 8 กิจกรรม = 2.0 คะแนน
9 – 10 กิจกรรม = 2.5 คะแนน
11 – 12 กิจกรรม = 3.0 คะแนน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</si>
  <si>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ใช้ผลการประเมินส่วนงานคณะวิทยาศาสตร์และนวัตกรรมดิจิทัล</t>
    </r>
  </si>
  <si>
    <r>
      <t xml:space="preserve">2.1) คะแนนประเมินหลักสูตร (AUN QA) จากหลักสูตรที่สังกัด (โดยคะแนนที่ได้ประธานหลักสูตร/ประธานสาขามีสิทธิ์ในการพิจารณาความเหมาะสม) </t>
    </r>
    <r>
      <rPr>
        <b/>
        <sz val="16"/>
        <color indexed="10"/>
        <rFont val="CordiaUPC"/>
        <family val="2"/>
      </rPr>
      <t>(ระบุ)...........................</t>
    </r>
  </si>
  <si>
    <t xml:space="preserve">2.2 กรณีหลักสูตรที่สังกัด ไม่ได้รับการประเมินหลักสูตร ในปีการศึกษา 2567 ให้ใช้คะแนนจากการประเมินปีล่าสุดที่ได้รับการประเมิน ร้อยละ 50 </t>
  </si>
  <si>
    <t>2.3) กรณีหลักสูตรที่สังกัด ไม่ได้รับการประเมินหลักสูตร ในปีการศึกษา 2567 ให้ใช้คะแนนจากการสนับสนุนช่วยเหลือการพัฒนา/ปรับปรุงหลักสูตร ร้อยละ 50</t>
  </si>
  <si>
    <t>3) ภาระกิจรับนิสิต      การออกแนะแนวการศึกษาให้กับนักเรียนมัธยมศึกษาตอนปลาย /ปวช.</t>
  </si>
  <si>
    <t>4.2) การร่วมตอบแบบสอบถามที่คณะกำหนด เช่น
       - แบบสอบถามความพึงพอใจของบุคลากรด้านบรรยากาศการทำงาน
       - แบบสอบถามดัชนีความสุขของบุคลากรในทุกระดับของมหาวิทยาลัย
       - แบบสอบถามความผูกพันของบุคลากร
       - แบบสอบถามการรับรู้และเข้าใจทิศทางการนำองค์กร
       - แบบสอบถามความพึงพอใจในการให้บริการของคณะ
       - แบบสอบถามคุณธรรมและความโปร่งใสในการดำเนินงานของมหาวิทยาลัย
หรือ อื่น ๆ ที่คณะแจ้งผ่าน App Line ของคณะ</t>
  </si>
  <si>
    <t>ตัวชี้วัด : จำนวนการตอบแบบสอบถามระดับคณะ/มหาวิทยาลัย พร้อมหลักฐาน
2 แบบสอบถาม= 0.5 คะแนน
4 แบบสอบถาม= 1.0 คะแนน
6 แบบสอบถาม= 1.5 คะแนน
8 แบบสอบถาม= 2.0 คะแนน</t>
  </si>
  <si>
    <t xml:space="preserve">4.3) การมีส่วนในการตรวจครุภัณฑ์ประจำปี ของคณะ/มหาวิทยาลัย </t>
  </si>
  <si>
    <t>ตัวชี้วัด : จำนวนคำสั่ง พร้อมหลักฐาน
คำสั่งละ 1 คะแนน</t>
  </si>
  <si>
    <r>
      <t xml:space="preserve">เกณฑ์ตัวชี้วัดส่วนบุคคล 20 คะแนน </t>
    </r>
    <r>
      <rPr>
        <b/>
        <sz val="16"/>
        <color rgb="FFFF0000"/>
        <rFont val="CordiaUPC"/>
        <family val="2"/>
      </rPr>
      <t>(ผลงานแต่ละตัวชี้วัด ให้ส่งไปรวบรวมในระดับคณะฯ ที่</t>
    </r>
    <r>
      <rPr>
        <b/>
        <sz val="16"/>
        <color rgb="FF3333FF"/>
        <rFont val="CordiaUPC"/>
        <family val="2"/>
      </rPr>
      <t>คุณปิยลักษณ์ หนูดำ</t>
    </r>
    <r>
      <rPr>
        <b/>
        <sz val="16"/>
        <color rgb="FFFF0000"/>
        <rFont val="CordiaUPC"/>
        <family val="2"/>
      </rPr>
      <t>)</t>
    </r>
  </si>
  <si>
    <t xml:space="preserve">TSU05 ร้อยละอาจารย์ที่ได้รับการรับรองสมรรถนะวิชาชีพด้านการเรียนการสอน    ตามเกณฑ์ Thailand PSF </t>
  </si>
  <si>
    <t>ระดับ 2 = 6 คะแนน
ระดับ 3 = 8 คะแนน
ระดับ 4 = 10 คะแนน</t>
  </si>
  <si>
    <r>
      <t xml:space="preserve">1 </t>
    </r>
    <r>
      <rPr>
        <sz val="16"/>
        <color indexed="8"/>
        <rFont val="CordiaUPC"/>
        <family val="2"/>
      </rPr>
      <t>ผลงาน = 2 คะแนน</t>
    </r>
  </si>
  <si>
    <r>
      <t xml:space="preserve">1 </t>
    </r>
    <r>
      <rPr>
        <sz val="16"/>
        <color indexed="8"/>
        <rFont val="CordiaUPC"/>
        <family val="2"/>
      </rPr>
      <t>คน = 3 คะแนน</t>
    </r>
  </si>
  <si>
    <t xml:space="preserve">TSU27 จำนวนนิสิตแลกเปลี่ยน/นิสิตสหกิจศึกษาและฝึกงานกับมหาวิทยาลัยในต่างประเทศ </t>
  </si>
  <si>
    <t>เป็นอาจารย์ที่ปรึกษา = 10 คะแนน</t>
  </si>
  <si>
    <t>TSU34 ร้อยละอาจารย์ที่ได้รับรางวัล ระดับชาติ</t>
  </si>
  <si>
    <t>1 รางวัล = 2 คะแนน</t>
  </si>
  <si>
    <t>TSU34 ร้อยละอาจารย์ที่ได้รับรางวัล ระดับนานาชาติ</t>
  </si>
  <si>
    <t>1 รางวัล = 3 คะแนน</t>
  </si>
  <si>
    <t>SciDI04 ร้อยละของโครงการวิจัยทีมีโจทย์มาจากชุมชน ภาครัฐหรือ ผู้ประกอบการ 
โดย เป็นโครงการวิจัยที่ได้รับทุนในปีการศึกษา มีโจทย์มาจากชุมชน ภาครัฐหรือ ผู้ประกอบการ (นับจากวันลงนามสัญญารับทุน ไม่นับช่วง การขยายเวลาสัญญา)</t>
  </si>
  <si>
    <t>SciDI05 จำนวนห้องปฏิบัติการที่มีการดำเนินงานตามมาตรฐานห้องปฏิบัติการ</t>
  </si>
  <si>
    <t>5 คะแนน = ผลการตรวจประเมินองค์ประกอบที่ 1 ร้อยละ 100 และผลการตรวจประเมินตามข้อกำหนดพื้นฐาน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และ ผลการตรวจประเมินอย่างน้อย 1 องค์ประกอบ ต้องได้ร้อยละ 100 ตาม ข้อกำหนดพื้นฐาน ESPReL checklist จำนวน 137 ข้อ ที่ไม่ใช่องค์ประกอบที่ 1</t>
  </si>
  <si>
    <t xml:space="preserve">1 คะแนน = ผลการตรวจประเมินองค์ประกอบที่ 1 ร้อยละ 100 และอย่างน้อยอีก 1 องค์ประกอบ ต้องได้ร้อยละ 60 ตาม ข้อกำหนดพื้นฐาน ESPReL checklist จำนวน 137 ข้อ
2 คะแนน =ผลการตรวจประเมินองค์ประกอบที่ 1 ร้อยละ 100 และอย่างน้อยอีก 1 องค์ประกอบ ต้องได้ร้อยละ 70 ตาม ข้อกำหนดพื้นฐาน ESPReL checklist จำนวน 137 ข้อ
</t>
  </si>
  <si>
    <r>
      <t xml:space="preserve">3 คะแนน = ผลการตรวจประเมินองค์ประกอบที่ 1 ร้อยละ 100 และอย่างน้อยอีก 1 องค์ประกอบ ต้องได้ร้อยละ 80 ตาม ข้อกำหนดพื้นฐาน ESPReL checklist จำนวน 137 ข้อ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ผลการตรวจประเมินองค์ประกอบที่ 1 ร้อยละ 100 และผลการตรวจประเมินตามข้อกำหนดพื้นฐาน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หรือ ผลการตรวจประเมินอย่างน้อย 1 องค์ประกอบ ต้องได้ร้อยละ 100 ตาม ข้อกำหนดพื้นฐาน ESPReL checklist จำนวน 137 ข้อ ที่ไม่ใช่องค์ประกอบที่ 1</t>
    </r>
  </si>
  <si>
    <t>SciDI11 การดำเนินการ Check List ตาม ISO27001 พร้อมเอกสารแนบ</t>
  </si>
  <si>
    <t>1 คะแนน : ดำเนินการ ISO27001 50%
2 คะแนน : ดำเนินการ ISO27001 60%
3 คะแนน : ดำเนินการ ISO27001 70%
4 คะแนน : ดำเนินการ ISO27001 80%
5 คะแนน : ดำเนินการ ISO27001 90%</t>
  </si>
  <si>
    <t>SciDI12 บุคลากรสายสนับสนุนเข้าสู่ตำแหน่งที่สูงขึ้น</t>
  </si>
  <si>
    <t>นับเมื่อได้รับการอนุมัติแต่งตั้งจาก
สภามหาวิทยาลัยให้เข้าสู่ตำแหน่ง  ชำนาญการ  = 2 คะแนน 
ชำนาญการพิเศษ = 3 คะแนน
เชี่ยวชาญ = 4 คะแนน
เชี่ยวชาญพิเศษ = 5 คะแนน</t>
  </si>
  <si>
    <t>SciDI13 การได้รับรางวัลการเป็นบุคลากรดีเด่น/ตัวอย่าง</t>
  </si>
  <si>
    <t>ระดับมหาวิทยาลัย = 2 คะแนน
ระดับชาติ = 3 คะแนน
ระดับนานาชาติ = 4 คะแนน</t>
  </si>
  <si>
    <t>ส่วนที่ 3  การประเมินสมรรถนะและพฤติกรรมการปฏิบัติงาน 20 คะแนน</t>
  </si>
  <si>
    <t>คะแนนประเมินตนเอง</t>
  </si>
  <si>
    <r>
      <t xml:space="preserve">ด้านที่ 1 มุ่งผลสัมฤทธิ์ (Achievement Motivation) ( 4 คะแนน)
</t>
    </r>
    <r>
      <rPr>
        <sz val="16"/>
        <color indexed="8"/>
        <rFont val="CordiaUPC"/>
        <family val="2"/>
      </rPr>
      <t>1.1 มุ่งมั่น ทุ่มเทในการปฏิบัติงาน
1.2 ปฏิบัติงานบรรลุวัตถุประสงค์ หรือ เป้าหมายที่กำหนด</t>
    </r>
  </si>
  <si>
    <r>
      <t xml:space="preserve">ด้านที่ 2 การสั่งสมความ เชี่ยวชาญในงาน  (Expertise) (3 คะแนน)
</t>
    </r>
    <r>
      <rPr>
        <sz val="16"/>
        <color indexed="8"/>
        <rFont val="CordiaUPC"/>
        <family val="2"/>
      </rPr>
      <t>2.1 มีความสนใจ แสวงหาความรู้ และพัฒนาความสามารถของตน
2.2 สามารถนำความรู้ วิทยาการ หรือ เทคโนโลยี ใหม่ ๆ มาปรับใช้กับการปฏิบัติงาน</t>
    </r>
  </si>
  <si>
    <t>การได้รับการพัฒนาตนเองที่เกี่ยวข้องกับงานที่รับผิดชอบที่สอดคล้องกับยุทธศาสตร์ของคณะ  2 ลำดับดังนี้
ลำดับ 1 : มีการขออนุมัติเข้าอบรมและเข้าอบรม = 1 คะแนน
ลำดับ 2 
: 2.1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หลังอบรมมากกว่า 20 วัน) = 2 คะแนน
: 2.2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หลังอบรมภายใน 20 วัน) = 3 คะแนน</t>
  </si>
  <si>
    <r>
      <t xml:space="preserve">ด้านที่ 3  การจัดการเรียนรู้ (Learning Management) (4 คะแนน)
</t>
    </r>
    <r>
      <rPr>
        <sz val="16"/>
        <rFont val="CordiaUPC"/>
        <family val="2"/>
      </rPr>
      <t>3.1 มีความสนใจ แสวงหาความรู้และพัฒนาทักษะของตนด้านการจัดการเรียนรู้
3.2 ออกแบบและวางแผน ดำเนินการจัดกิจกรรมการเรียนรู้ของผู้เรียนอย่างมีประสิทธิภาพ
3.3 เสริมสร้างบรรยากาศการเรียนรู้และสนับสนุนการเรียนรู้ของผู้เรียน
3.4 วัดและประเมินผลการเรียนรู้ของผู้เรียน พร้อมทั้งให้ข้อมูลป้อนกลับอย่างสร้างสรรค์</t>
    </r>
  </si>
  <si>
    <t xml:space="preserve">คะแนนเฉลี่ยของผลการประเมินการสอน ในภาคเรียนที่รับการประเมิน ที่ระดับ 0 – 5 คะแนน โดยใช้การเทียบบัญญัติ ไตรยาง ช่วงผลการประเมินจาก 0 – 4.40 เป็นคะแนนไม่เกิน 4 คะแนน </t>
  </si>
  <si>
    <r>
      <t xml:space="preserve">ด้านที่ 4 การบริการที่ดี  (Service Mind) (3 คะแนน)
</t>
    </r>
    <r>
      <rPr>
        <sz val="16"/>
        <color indexed="8"/>
        <rFont val="CordiaUPC"/>
        <family val="2"/>
      </rPr>
      <t>4.1 ให้บริการที่มีคุณภาพ สุภาพ เป็นมิตร
4.2 รับฟังข้อคิดเห็น ข้อเสนอแนะของผู้รับบริการและนำมาใช้ในการปรับปรุงการบริการเพื่อตอบสนองต่อความต้องการและความคาดหวัง</t>
    </r>
  </si>
  <si>
    <t>คะแนนเฉลี่ยการประเมินการให้บริการนิสิตที่ปรึกษา ที่ระดับ 0 – 5 คะแนน โดยใช้การเทียบบัญญัติไตรยาง 
ช่วงผลประเมินจาก 0 – 4.51  เป็นคะแนนไม่เกิน 3 คะแนน
(กรณีไม่มีนิสิตที่ปรึกษาให้ใช้การประเมินจากนิสิตในหลักสูตร)</t>
  </si>
  <si>
    <r>
      <rPr>
        <b/>
        <sz val="16"/>
        <color indexed="8"/>
        <rFont val="CordiaUPC"/>
        <family val="2"/>
      </rPr>
      <t xml:space="preserve">ด้านที่ 5  ความร่วมแรงร่วมใจ (Teamwork) (3 คะแนน)
</t>
    </r>
    <r>
      <rPr>
        <sz val="16"/>
        <color indexed="8"/>
        <rFont val="CordiaUPC"/>
        <family val="2"/>
      </rPr>
      <t>5.1 ร่วมมือกันทำงานที่ได้รับมอบหมาย  ให้สำเร็จและให้ความช่วยเหลือเกื้อกูลกัน</t>
    </r>
  </si>
  <si>
    <t>คะแนนเฉลี่ยการประเมินจากเพื่อนร่วมงาน ที่ระดับ 0 – 5  คะแนน โดยใช้การเทียบบัญญัติไตรยาง ช่วงผลประเมินจาก 0 – 4.51 เป็นคะแนนไม่เกิน 2 คะแนน</t>
  </si>
  <si>
    <t>การเข้าร่วมประชุมประจำปีของคณะ
1 ครั้ง = 0.5 คะแนน
2 ครั้ง = 1 คะแนน</t>
  </si>
  <si>
    <r>
      <t xml:space="preserve">ด้านที่ 6 จริยธรรมและความโปร่งใส (Ethics and Transparency) (3 คะแนน) 
</t>
    </r>
    <r>
      <rPr>
        <sz val="16"/>
        <rFont val="CordiaUPC"/>
        <family val="2"/>
      </rPr>
      <t>6.1 ประพฤติปฏิบัติตนตามมาตรฐานทางจริยธรรมและธรรมาภิบาล ของมหาวิทยาลัย
6.2 ปฏิบัติหน้าที่อย่างมีประสิทธิภาพ เต็มกำลังความสามารถ และ      ยึดประโยชน์ขององค์กร
6.3 สื่อสารอย่างต่อเนื่อง เปิดเผยข้อมูลอย่างตรงไปตรงมาชี้แจงได้เมื่อมี   ข้อสงสัย และสามารถเข้าถึงข้อมูล ข่าวสารได้ตามกฎหมาย ตรวจสอบได้</t>
    </r>
  </si>
  <si>
    <t xml:space="preserve">การลงเวลาปฏิบัติงานผ่านระบบที่มหาวิทยาลัยกำหนด ในแต่ละช่วงเวลาประเมิน
- ลงเวลาปฏิบัติงานทุกวัน หรือ ลืมลงเวลาไม่เกิน 24 วัน = 2.5 คะแนน 
- ลืมลงเวลาปฏิบัติงาน 48 วันขึ้นไป = 0 คะแนน
ใช้การเทียบ บัญญัติไตรยาง คะแนนระหว่าง 24 – 48 วัน
</t>
  </si>
  <si>
    <r>
      <t xml:space="preserve"> ในปีการศึกษา 2567 ให้ป้อนคะแนนใน</t>
    </r>
    <r>
      <rPr>
        <b/>
        <sz val="16"/>
        <color theme="1"/>
        <rFont val="CordiaUPC"/>
        <family val="2"/>
      </rPr>
      <t>แถบสีน้ำเงิน</t>
    </r>
  </si>
  <si>
    <t>ป้อนข้อมูล ส่วนที่1ผลสัมฤทธิ์(40)</t>
  </si>
  <si>
    <t>ผลลัพธ์</t>
  </si>
  <si>
    <t>4 งานพัฒนากระบวนการ (ขั้นตอนงาน 5 บท)</t>
  </si>
  <si>
    <t>ชื่อขั้นตอนงาน</t>
  </si>
  <si>
    <t>1.1 กรณีชั่วโมงเพิ่มเติมพิเศษ</t>
  </si>
  <si>
    <t>ผลการอบรม/หลักฐาน</t>
  </si>
  <si>
    <t>ชื่อหลักสูตรออนไลน์ LinkedIn Learning</t>
  </si>
  <si>
    <t>หลักฐานที่ผ่านการรับรองจากประธานหลักสูตร/ประธานสาขา</t>
  </si>
  <si>
    <r>
      <t>วันที่</t>
    </r>
    <r>
      <rPr>
        <b/>
        <sz val="16"/>
        <color rgb="FFFF0000"/>
        <rFont val="CordiaUPC"/>
        <family val="2"/>
      </rPr>
      <t>ปฏิบัติงานจริง</t>
    </r>
  </si>
  <si>
    <t>ให้ป้อนข้อมูลในชีตชื่อ เกณฑ์ตัวชี้วัดส่วนบุคคล</t>
  </si>
  <si>
    <r>
      <t xml:space="preserve">พฤติกรรมการปฏิบัติงานที่มีความมุ่งมั่น ทุ่มเทในการปฏิบัติงาน และปฏิบัติงานบรรลุวัตถุประสงค์หรือเป้าหมายที่กำหนด ประเมินโดยผู้บริหาร 4 คะแนน </t>
    </r>
    <r>
      <rPr>
        <sz val="16"/>
        <color rgb="FFFF0000"/>
        <rFont val="CordiaUPC"/>
        <family val="2"/>
      </rPr>
      <t>กรณีที่มีผลงานแต่ไม่มีช่องให้ใส่ประเมิน ให้แนบเอกสารในด้านที่ 1 นี้</t>
    </r>
  </si>
  <si>
    <t xml:space="preserve">                             ลายมือชื่อ  .................................................... (ประธานสาขาวิชา/ประธานหลักสูตร)      </t>
  </si>
  <si>
    <r>
      <t>ตัวชี้วัด</t>
    </r>
    <r>
      <rPr>
        <u/>
        <sz val="16"/>
        <color rgb="FF000000"/>
        <rFont val="CordiaUPC"/>
        <family val="2"/>
      </rPr>
      <t xml:space="preserve"> 
</t>
    </r>
    <r>
      <rPr>
        <b/>
        <sz val="16"/>
        <color rgb="FF000000"/>
        <rFont val="CordiaUPC"/>
        <family val="2"/>
      </rPr>
      <t>1 คะแนน = มีแผนการด าเนินงาน
2 คะแนน = ปฏิบัติตามแผนร้อยละ 80
3 คะแนน = ปฏิบัติตามแผนร้อยละ 90
4 คะแนน = ปฏิบัติตามแผนร้อยละ100
5 คะแนน = ปฏิบัติเป็นไปตามแผนและ
สามารถด าเนินงานได้อย่างมีประสิทธิผล</t>
    </r>
    <r>
      <rPr>
        <sz val="16"/>
        <color rgb="FF000000"/>
        <rFont val="CordiaUPC"/>
        <family val="2"/>
      </rPr>
      <t xml:space="preserve"> 
</t>
    </r>
    <r>
      <rPr>
        <b/>
        <sz val="16"/>
        <color rgb="FF000000"/>
        <rFont val="CordiaUPC"/>
        <family val="2"/>
      </rPr>
      <t xml:space="preserve">เกณฑ์การประเมิน
</t>
    </r>
    <r>
      <rPr>
        <sz val="16"/>
        <color rgb="FFFF0000"/>
        <rFont val="CordiaUPC"/>
        <family val="2"/>
      </rPr>
      <t xml:space="preserve">คำชี้แจง องค์ประกอบส่วนที่ 1 </t>
    </r>
  </si>
  <si>
    <t xml:space="preserve">1.3  ตรวจสอบเครื่องคอมพิวเตอร์ และ
ครุภัณฑ์ที่เกี่ยวข้อง เพื่อรายงานครุภัณฑ์
ผลการตรวจสอบครุภัณฑ์ประจำปี
</t>
  </si>
  <si>
    <r>
      <t xml:space="preserve">ตัวชี้วัด </t>
    </r>
    <r>
      <rPr>
        <u/>
        <sz val="16"/>
        <color rgb="FF000000"/>
        <rFont val="CordiaUPC"/>
        <family val="2"/>
      </rPr>
      <t xml:space="preserve">: 
</t>
    </r>
    <r>
      <rPr>
        <sz val="16"/>
        <color rgb="FF000000"/>
        <rFont val="CordiaUPC"/>
        <family val="2"/>
      </rPr>
      <t xml:space="preserve">1 คะแนน = มีแผนการดำเนินงาน
2 คะแนน = มีการวิเคราะห์ความต้องการ
ของผู้ใช้งานและความต้องการเชิงเทคนิค
3 คะแนน = มีการออกแบบและพัฒนาระบบ
ฐานข้อมูล/การออกแบบต้นแบบระบบ
สารสนเทศ
4 คะแนน = มีโปรแกรมที่สอดคล้องกับการ
ออกแบบและทดสอบความถูกต้องของระบบสารสนเทศ
5 คะแนน = มีคู่มือการใช้งานระบบและการ
ประเมินความพึงพอใจของผู้ใช้งาน
</t>
    </r>
    <r>
      <rPr>
        <b/>
        <u/>
        <sz val="16"/>
        <color rgb="FF000000"/>
        <rFont val="CordiaUPC"/>
        <family val="2"/>
      </rPr>
      <t xml:space="preserve">เกณฑ์การประเมิน
</t>
    </r>
    <r>
      <rPr>
        <u/>
        <sz val="16"/>
        <color rgb="FFFF0000"/>
        <rFont val="CordiaUPC"/>
        <family val="2"/>
      </rPr>
      <t xml:space="preserve">คำชี้แจง องค์ประกอบส่วนที่ 1 </t>
    </r>
  </si>
  <si>
    <t xml:space="preserve">2.2 การส่งเสริมให้ความรู้ด้านดิจิทัล ระบบ
สารสนเทศ โปรแกรมสนับสนุนการจัดการ
เรียนการสอน การบริหารงาน ให้บุคลากร
ของคณะวิทยาศาสตร์และนวัตกรรมดิจิทัล
</t>
  </si>
  <si>
    <r>
      <t xml:space="preserve">ตัวชี้วัด 
</t>
    </r>
    <r>
      <rPr>
        <sz val="15"/>
        <color rgb="FF000000"/>
        <rFont val="CordiaUPC"/>
        <family val="2"/>
      </rPr>
      <t xml:space="preserve">1 คะแนน = มีแผนการดำเนินงาน
2 คะแนน = ระบบสารสนเทศเดิมที่มีอยู่
สามารถใช้งานได้อย่างต่อเนื่องไม่พบปัญหา
3 คะแนน = มีฐานข้อมูลที่เป็นประโยชน์กับ
องค์กร มีการออกรายงานแบบสรุป และมี
การเผยแพร่ผ่านสื่อ
4 คะแนน = มีการประเมินความพึงพอใจของ
ผู้ใช้ระบบ
5 คะแนน = มีการนำผลการประเมินความ
พึงพอใจและข้อเสนอแนะมาปรับปรุงระบบ
สารสนเทศให้เป็นไปตามความต้องการของ
ผู้ใช้งาน
</t>
    </r>
    <r>
      <rPr>
        <b/>
        <u/>
        <sz val="15"/>
        <color rgb="FF000000"/>
        <rFont val="CordiaUPC"/>
        <family val="2"/>
      </rPr>
      <t>เกณฑ์การประเมิน</t>
    </r>
    <r>
      <rPr>
        <u/>
        <sz val="15"/>
        <color rgb="FF000000"/>
        <rFont val="CordiaUPC"/>
        <family val="2"/>
      </rPr>
      <t xml:space="preserve">
</t>
    </r>
    <r>
      <rPr>
        <sz val="15"/>
        <color rgb="FFFF0000"/>
        <rFont val="CordiaUPC"/>
        <family val="2"/>
      </rPr>
      <t xml:space="preserve">คำชี้แจง องค์ประกอบส่วนที่ 1 </t>
    </r>
  </si>
  <si>
    <r>
      <t xml:space="preserve">ตัวชี้วัด 
</t>
    </r>
    <r>
      <rPr>
        <sz val="15"/>
        <color rgb="FF000000"/>
        <rFont val="CordiaUPC"/>
        <family val="2"/>
      </rPr>
      <t>1 คะแนน = มีแผนการดำเนินงาน
2 คะแนน = มีการวิเคราะห์ความต้องการ
ของบุคลากรในการพัฒนาทักษะด้านดิจิทัล
3 คะแนน = มีการจัดกิจกรรมอบรมหัวข้อที่
สอดคล้องกับความต้องการ จำนวน 2
กิจกรรม
4 คะแนน = มีการจัดกิจกรรมอบรมหัวข้อที่
สอดคล้องกับความต้องการ จำนวน 3
กิจกรรม
5 คะแนน = มีการจัดกิจกรรมอบรมหัวข้อที่
สอดคล้องกับความต้องการ จำนวน 4
กิจกรรม</t>
    </r>
    <r>
      <rPr>
        <u/>
        <sz val="15"/>
        <color rgb="FF000000"/>
        <rFont val="CordiaUPC"/>
        <family val="2"/>
      </rPr>
      <t xml:space="preserve">
</t>
    </r>
    <r>
      <rPr>
        <b/>
        <u/>
        <sz val="15"/>
        <color rgb="FF000000"/>
        <rFont val="CordiaUPC"/>
        <family val="2"/>
      </rPr>
      <t>เกณฑ์การประเมิน</t>
    </r>
    <r>
      <rPr>
        <u/>
        <sz val="15"/>
        <color rgb="FF000000"/>
        <rFont val="CordiaUPC"/>
        <family val="2"/>
      </rPr>
      <t xml:space="preserve">
</t>
    </r>
    <r>
      <rPr>
        <sz val="15"/>
        <color rgb="FFFF0000"/>
        <rFont val="CordiaUPC"/>
        <family val="2"/>
      </rPr>
      <t xml:space="preserve">คำชี้แจง องค์ประกอบส่วนที่ 1 </t>
    </r>
  </si>
  <si>
    <t xml:space="preserve">3) การพัฒนาตนเองตามประกาศเรื่องกำหนดหลักสูตรการเรียนรู้ด้วยตนเองเพื่อเสริมสร้างพฤติกรรมการปฏิบัติงานที่พึงประสงค์ของพนักงานมหาวิทยาลัยและลูกจ้างของมหาวิทยาลัย
</t>
  </si>
  <si>
    <t>1. ด้านการปฏิบัติการ
1.1. ปฏิบัติหน้าที่ผู้ช่วยสอน วางแผนรายวิชาปฏิบัติการร่วมกับอาจารย์ประจำวิชา ให้บริการวิชาการด้านคอมพิวเตอร์และเทคโนโลยี ถ่ายทอดเทคโนโลยีในสาขาวิทยากาคอมพิวเตอร์และเทคโนโลยีสารสนเทศ ให้คำปรึกษา การสนับสนุนการสอบรายวิชาโครงงาน รวมถึงกรณีชั่วโมงเพิ่มเติมพิเศษ</t>
  </si>
  <si>
    <r>
      <rPr>
        <b/>
        <sz val="16"/>
        <color theme="1"/>
        <rFont val="CordiaUPC"/>
        <family val="2"/>
      </rPr>
      <t>เอกสารแนบ 2 ชั่วโมงเพิ่มเติมพิเศษ</t>
    </r>
    <r>
      <rPr>
        <sz val="16"/>
        <color theme="1"/>
        <rFont val="CordiaUPC"/>
        <family val="2"/>
      </rPr>
      <t xml:space="preserve">
- การให้บริการทางเทคโนโลยีสารสนเทศ เช่น การ Live
การดูแลเครื่องมือด้านระบบสารสนเทศ
- การตรวจสอบรูปแบบเล่มรายงานฉบับสมบูรณ์วิชา
โครงงาน/สหกิจศึกษาแก่นิสิตสาขาวิชาคอมพิวเตอร์
และเทคโนโลยีสารสนเทศ เรื่องละ 4 ชั่วโมง
- การช่วยจัดการด้านประหยัดพลังงาน (ล้างแอร์) (เครื่องละ
1.5 ชั่วโมง)</t>
    </r>
  </si>
  <si>
    <r>
      <rPr>
        <b/>
        <sz val="16"/>
        <color theme="1"/>
        <rFont val="CordiaUPC"/>
        <family val="2"/>
      </rPr>
      <t>เอกสารแนบ 1 (ชั่วโมงปฏิบัติการ)</t>
    </r>
    <r>
      <rPr>
        <sz val="16"/>
        <color theme="1"/>
        <rFont val="CordiaUPC"/>
        <family val="2"/>
      </rPr>
      <t xml:space="preserve">
- ตารางสอนแสดงการเป็นผู้ช่วยสอน 
- การคุมสอบ/ปลายภาค </t>
    </r>
    <r>
      <rPr>
        <sz val="16"/>
        <color rgb="FFFF0000"/>
        <rFont val="CordiaUPC"/>
        <family val="2"/>
      </rPr>
      <t>ที่คุมสอบจริง</t>
    </r>
    <r>
      <rPr>
        <sz val="16"/>
        <color theme="1"/>
        <rFont val="CordiaUPC"/>
        <family val="2"/>
      </rPr>
      <t xml:space="preserve">
- การดูแลนิสิต นักเรียน รายวิชาโครงงาน
- การสอบติดตั้งโครงงานนิสิต </t>
    </r>
  </si>
  <si>
    <r>
      <rPr>
        <b/>
        <sz val="16"/>
        <color theme="1"/>
        <rFont val="CordiaUPC"/>
        <family val="2"/>
      </rPr>
      <t>เอกสารแนบ 3 ติดตั้งเครื่องคอมพิวเตอร์ส่วนบุคคล</t>
    </r>
    <r>
      <rPr>
        <sz val="16"/>
        <color theme="1"/>
        <rFont val="CordiaUPC"/>
        <family val="2"/>
      </rPr>
      <t xml:space="preserve">
-แผนการดำเนินการติดตั้งเครื่องคอมพิวเตอร์ การยืมคืนอุปกรณ์ 
-หลักฐานการแจ้งซ่อม และผลการซ่อมที่แล้วเสร็จ</t>
    </r>
  </si>
  <si>
    <t>1.3 ตรวจสอบเครื่องคอมพิวเตอร์ และครุภัณฑ์ที่เกี่ยวข้อง เพื่อรายงานครุภัณฑ์ผลการตรวจสอบครุภัณฑ์ประจำปี
(ผลการตรวจสอบ และการรายงานฝ่ายพัสดุ)</t>
  </si>
  <si>
    <r>
      <rPr>
        <b/>
        <sz val="16"/>
        <color theme="1"/>
        <rFont val="CordiaUPC"/>
        <family val="2"/>
      </rPr>
      <t xml:space="preserve">1 คะแนน </t>
    </r>
    <r>
      <rPr>
        <sz val="16"/>
        <color theme="1"/>
        <rFont val="CordiaUPC"/>
        <family val="2"/>
      </rPr>
      <t xml:space="preserve">= มีแผนการด าเนินงาน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มีการวิเคราะห์ความต้องการ
ของผู้ใช้งานและความต้องการเชิงเทคนิค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มีการออกแบบและพัฒนาระบบ
ฐานข้อมูล/การออกแบบต้นแบบระบบ
สารสนเทศ
</t>
    </r>
    <r>
      <rPr>
        <b/>
        <sz val="16"/>
        <color theme="1"/>
        <rFont val="CordiaUPC"/>
        <family val="2"/>
      </rPr>
      <t xml:space="preserve">4 คะแนน </t>
    </r>
    <r>
      <rPr>
        <sz val="16"/>
        <color theme="1"/>
        <rFont val="CordiaUPC"/>
        <family val="2"/>
      </rPr>
      <t xml:space="preserve">= มีโปรแกรมที่สอดคล้องกับการ
ออกแบบและทดสอบความถูกต้องของระบบ
สารสนเทศ
</t>
    </r>
    <r>
      <rPr>
        <b/>
        <sz val="16"/>
        <color theme="1"/>
        <rFont val="CordiaUPC"/>
        <family val="2"/>
      </rPr>
      <t xml:space="preserve">5 คะแนน </t>
    </r>
    <r>
      <rPr>
        <sz val="16"/>
        <color theme="1"/>
        <rFont val="CordiaUPC"/>
        <family val="2"/>
      </rPr>
      <t>= มีคู่มือการใช้งานระบบและการ
ประเมินความพึงพอใจของผู้ใช้งาน</t>
    </r>
  </si>
  <si>
    <r>
      <t xml:space="preserve">เอกสารแนบ 5 </t>
    </r>
    <r>
      <rPr>
        <sz val="16"/>
        <color theme="1"/>
        <rFont val="CordiaUPC"/>
        <family val="2"/>
      </rPr>
      <t>หลักฐานการพัฒาสารสนเทศใหม่หรือปรับปรุงแก้ไขระบบเดิมให้ทันสมัย</t>
    </r>
  </si>
  <si>
    <r>
      <t xml:space="preserve">2.2 </t>
    </r>
    <r>
      <rPr>
        <sz val="16"/>
        <color theme="1"/>
        <rFont val="CordiaUPC"/>
        <family val="2"/>
      </rPr>
      <t>การส่งเสริมให้ความรู้ด้านดิจิทัล ระบบสารสนเทศ โปรแกรมสนับสนุนการจัดการ เรียนการสอน การบริหารงาน ให้บุคลากร ของคณะวิทยาศาสตร์และนวัตกรรมดิจิทัล</t>
    </r>
  </si>
  <si>
    <r>
      <rPr>
        <b/>
        <sz val="16"/>
        <color theme="1"/>
        <rFont val="CordiaUPC"/>
        <family val="2"/>
      </rPr>
      <t>1 คะแนน</t>
    </r>
    <r>
      <rPr>
        <sz val="16"/>
        <color theme="1"/>
        <rFont val="CordiaUPC"/>
        <family val="2"/>
      </rPr>
      <t xml:space="preserve"> = มีแผนการด าเนินงาน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มีการวิเคราะห์ความต้องการ
ของบุคลากรในการพัฒนาทักษะด้านดิจิทัล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มีการจัดกิจกรรมอบรมหัวข้อที่
สอดคล้องกับความต้องการ จ านวน 2
กิจกรรม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มีการจัดกิจกรรมอบรมหัวข้อที่
สอดคล้องกับความต้องการ จ านวน 3
กิจกรรม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มีการจัดกิจกรรมอบรมหัวข้อที่
สอดคล้องกับความต้องการ จ านวน 4
กิจกรรม</t>
    </r>
  </si>
  <si>
    <r>
      <rPr>
        <b/>
        <sz val="16"/>
        <color theme="1"/>
        <rFont val="CordiaUPC"/>
        <family val="2"/>
      </rPr>
      <t xml:space="preserve">1 คะแนน </t>
    </r>
    <r>
      <rPr>
        <sz val="16"/>
        <color theme="1"/>
        <rFont val="CordiaUPC"/>
        <family val="2"/>
      </rPr>
      <t xml:space="preserve">= มีแผนการด าเนินงาน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ระบบสารสนเทศเดิมที่มีอยู่
สามารถใช้งานได้อย่างต่อเนื่องไม่พบปัญหา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มีฐานข้อมูลที่เป็นประโยชน์กับ
องค์กร มีการออกรายงานแบบสรุป และมี
การเผยแพร่ผ่านสื่อ
</t>
    </r>
    <r>
      <rPr>
        <b/>
        <sz val="16"/>
        <color theme="1"/>
        <rFont val="CordiaUPC"/>
        <family val="2"/>
      </rPr>
      <t xml:space="preserve">4 คะแนน </t>
    </r>
    <r>
      <rPr>
        <sz val="16"/>
        <color theme="1"/>
        <rFont val="CordiaUPC"/>
        <family val="2"/>
      </rPr>
      <t xml:space="preserve">= มีการประเมินความพึงพอใจของ
ผู้ใช้ระบบ
</t>
    </r>
    <r>
      <rPr>
        <b/>
        <sz val="16"/>
        <color theme="1"/>
        <rFont val="CordiaUPC"/>
        <family val="2"/>
      </rPr>
      <t xml:space="preserve">5 คะแนน </t>
    </r>
    <r>
      <rPr>
        <sz val="16"/>
        <color theme="1"/>
        <rFont val="CordiaUPC"/>
        <family val="2"/>
      </rPr>
      <t>= มีการน าผลการประเมินความ
พึงพอใจและข้อเสนอแนะมาปรับปรุงระบบ
สารสนเทศให้เป็นไปตามความต้องการของ
ผู้ใช้งาน</t>
    </r>
  </si>
  <si>
    <t>การให้บริการทางเทคโนโลยีสารสนเทศ การตรวจสอบรูปเล่ม  การช่วยล้างแอร์</t>
  </si>
  <si>
    <t>งานหลัก : 1.2 ติดตั้งเครื่องคอมพิวเตอร์ส่วนบุคคล ให้ยืมคืนอุปกรณ์ทางคอมพิวเตอร์</t>
  </si>
  <si>
    <t xml:space="preserve"> 2 หลักฐานการพัฒาสารสนเทศใหม่หรือปรับปรุงแก้ไขระบบเดิมให้ทันสมัย</t>
  </si>
  <si>
    <t>ระบบใหม่/ระบบเดิม</t>
  </si>
  <si>
    <t>จำนวนชั่วโมง</t>
  </si>
  <si>
    <t>ชื่อระบบสารสนเทศ</t>
  </si>
  <si>
    <t>ชื่อ - สกุล  :…........................................................</t>
  </si>
  <si>
    <t xml:space="preserve">ข้อ 2.1 สำหรับนักวิชาการคอมพิวเตอร์ที่สังกัดหลักสูตรที่ได้รับการประเมิน AUN ประจำปีการศึกษา 2567 </t>
  </si>
  <si>
    <t>ข้อ 2.2 และ 2.3 สำหรับนักวิชาการคอมพิวเตอร์ที่สังกัดหลักสูตรที่ไม่ได้รับการประเมิน AUN</t>
  </si>
  <si>
    <r>
      <rPr>
        <b/>
        <sz val="16"/>
        <color theme="1"/>
        <rFont val="CordiaUPC"/>
        <family val="2"/>
      </rPr>
      <t>1.1 ด้านการปฏิบัติการ ปฏิบัติหน้าที่ผู้ช่วยสอน</t>
    </r>
    <r>
      <rPr>
        <sz val="16"/>
        <color theme="1"/>
        <rFont val="CordiaUPC"/>
        <family val="2"/>
      </rPr>
      <t xml:space="preserve"> : ปฏิบัติหน้าที่ผู้ช่วยสอน วางแผนรายวิชาปฏิบัติการร่วมกับอาจารย์ประจำวิชา ให้บริการวิชาการด้านคอมพิวเตอร์และเทคโนโลยี ถ่ายทอดเทคโนโลยีในสาขาวิทยาการคอมพิวเตอร์และเทคโนโลยีสารสนเทศ ให้คำปรึกษา การสนับสนุนการสอบรายวิชาโครงงาน 
</t>
    </r>
    <r>
      <rPr>
        <b/>
        <sz val="16"/>
        <color theme="1"/>
        <rFont val="CordiaUPC"/>
        <family val="2"/>
      </rPr>
      <t>การคำนวณชั่วโมง : (15 สัปดาห์ ต่อภาคเรียน)</t>
    </r>
    <r>
      <rPr>
        <sz val="16"/>
        <color theme="1"/>
        <rFont val="CordiaUPC"/>
        <family val="2"/>
      </rPr>
      <t xml:space="preserve">
- เตรียมห้องปฏิบัติการและดูแลปิดคอมฯ 1 กลุ่ม </t>
    </r>
    <r>
      <rPr>
        <sz val="16"/>
        <color theme="1"/>
        <rFont val="TH SarabunPSK"/>
        <family val="2"/>
      </rPr>
      <t xml:space="preserve">= </t>
    </r>
    <r>
      <rPr>
        <sz val="16"/>
        <color theme="1"/>
        <rFont val="CordiaUPC"/>
        <family val="2"/>
      </rPr>
      <t>2 ชม.
 - การควบคุมดูแล : ตามเวลาตารางสอน ของแต่ละกลุ่ม
 - การคุมสอบปลายภาค : ตามเวลาตารางสอบ
 - การดูแลนิสิตรายวิชาโครงงาน 0.5 ชั่วโมง/คน/สัปดาห์
 - สอบติดตั้งโครงงาน 3 ชั่วโมง/โครงงาน</t>
    </r>
  </si>
  <si>
    <t>1.2 ติดตั้งเครื่องคอมพิวเตอร์ส่วนบุคคล และ
อุปกรณ์ที่เกี่ยวข้อง ระบบเครือข่าย
คอมพิวเตอร์ ทดสอบคุณสมบัติด้านเทคนิคของ
ระบบ ติดตั้งชุดคำสั่งระบบปฏิบัติการ ชุดคำสั่ง
สำเร็จรูป เพื่ออำนวยการให้งานเทคโนโลยี
สารสนเทศ ในความรับผิดชอบดำเนินไปได้
อย่างราบรื่นและสอดคล้องกับความต้องการ
ของหน่วยงาน ให้บริการด้านการยืม-คืนอุปกรณ์ด้านคอมพิวเตอร์ หรืออุปกรณ์ทางคณิตศาสตร์ฯ</t>
  </si>
  <si>
    <r>
      <rPr>
        <b/>
        <sz val="16"/>
        <color theme="1"/>
        <rFont val="CordiaUPC"/>
        <family val="2"/>
      </rPr>
      <t>2.1 การพัฒนาระบบสารสนเทศใหม่ หรือปรับปรุงแก้ไขระบบ</t>
    </r>
    <r>
      <rPr>
        <sz val="16"/>
        <color theme="1"/>
        <rFont val="CordiaUPC"/>
        <family val="2"/>
      </rPr>
      <t>สารสนเทศให้มีความทันสมัย เพื่อสนับสนุนการบริหารจัดการในคณะวิทยาศาสตร์ โดยมีการเพิ่มองค์ประกอบการทำงานใหม่ตามความต้องการของหน่วยงาน (ประเมินปีละ 1 ระบบ โดยระบบที่นำมาใช้ประเมินแล้วในปีถัดไปจะเป็นข้อดูแลรักษาฯ)</t>
    </r>
  </si>
  <si>
    <r>
      <t xml:space="preserve">2.3 </t>
    </r>
    <r>
      <rPr>
        <sz val="16"/>
        <color theme="1"/>
        <rFont val="CordiaUPC"/>
        <family val="2"/>
      </rPr>
      <t xml:space="preserve">การบำรุงรักษาระบบสารสนเทศเดิมที่มีให้
ทำงานได้อย่างปกติและมีประสิทธิภาพ </t>
    </r>
  </si>
  <si>
    <t xml:space="preserve">1.2 ติดตั้งเครื่องคอมพิวเตอร์ส่วนบุคคลและอุปกรณ์ที่เกี่ยวข้อง ระบบเครือข่ายคอมพิวเตอร์ ทดสอบคุณสมบัติด้านเทคนิคของระบบ ติดตั้งชุดคำสั่งระบบปฏิบัติการ ชุดคำสั่งสำเร็จรูป เพื่ออำนวยการให้งานเทคโนโลยีสารสนแทศ ในความรับผิดชอบดำเนินไปได้อย่างราบรื่นและสอดคล้องกับความต้องการของหน่วยงาน ให้บริการด้านการยืม-คืนอุปกรณ์ด้านคอมพิวเตอร์ หรืออุปกรณ์ทางคณิตศาสตร์ฯ
</t>
  </si>
  <si>
    <t>2.1 การพัฒนาระบบสารสนเทศใหม่ หรือ
ปรับปรุงแก้ไขระบบสารสนเทศให้มีความ
ทันสมัย เพื่อสนับสนุนการบริหารจัดการใน
คณะวิทยาศาสตร์ โดยมีการเพิ่ม
องค์ประกอบการทำงานใหม่ตามความ
ต้องการของหน่วยงาน (ประเมินปีละ 1
ระบบ โดยระบบที่นำมาใช้ประเมินแล้วในปีถัดไปจะเป็นข้อดูแลรักษาฯ)</t>
  </si>
  <si>
    <t xml:space="preserve">2.3 การบำรุงรักษาระบบสารสนเทศเดิมที่มีให้ทำงานได้อย่างปกติและมีประสิทธิภาพ
</t>
  </si>
  <si>
    <t>(อาจารย์อาจารี นาโค)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</si>
</sst>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2">
    <font>
      <sz val="10"/>
      <color rgb="FF000000"/>
      <name val="Arial"/>
      <scheme val="minor"/>
    </font>
    <font>
      <sz val="16"/>
      <color theme="1"/>
      <name val="TH SarabunPSK"/>
      <family val="2"/>
    </font>
    <font>
      <b/>
      <sz val="16"/>
      <color theme="1"/>
      <name val="CordiaUPC"/>
      <family val="2"/>
    </font>
    <font>
      <sz val="10"/>
      <color theme="1"/>
      <name val="CordiaUPC"/>
      <family val="2"/>
    </font>
    <font>
      <sz val="16"/>
      <color rgb="FF000000"/>
      <name val="CordiaUPC"/>
      <family val="2"/>
    </font>
    <font>
      <sz val="8"/>
      <color rgb="FF000000"/>
      <name val="CordiaUPC"/>
      <family val="2"/>
    </font>
    <font>
      <sz val="4"/>
      <color rgb="FF000000"/>
      <name val="CordiaUPC"/>
      <family val="2"/>
    </font>
    <font>
      <sz val="16"/>
      <color theme="1"/>
      <name val="CordiaUPC"/>
      <family val="2"/>
    </font>
    <font>
      <b/>
      <sz val="16"/>
      <color rgb="FF000000"/>
      <name val="CordiaUPC"/>
      <family val="2"/>
    </font>
    <font>
      <sz val="10"/>
      <name val="Arial"/>
      <family val="2"/>
    </font>
    <font>
      <b/>
      <sz val="14"/>
      <color rgb="FF000000"/>
      <name val="CordiaUPC"/>
      <family val="2"/>
    </font>
    <font>
      <b/>
      <u/>
      <sz val="16"/>
      <color rgb="FF000000"/>
      <name val="CordiaUPC"/>
      <family val="2"/>
    </font>
    <font>
      <b/>
      <u/>
      <sz val="15"/>
      <color rgb="FF000000"/>
      <name val="CordiaUPC"/>
      <family val="2"/>
    </font>
    <font>
      <sz val="20"/>
      <color rgb="FF000000"/>
      <name val="CordiaUPC"/>
      <family val="2"/>
    </font>
    <font>
      <sz val="20"/>
      <color theme="1"/>
      <name val="CordiaUPC"/>
      <family val="2"/>
    </font>
    <font>
      <sz val="16"/>
      <color rgb="FF000000"/>
      <name val="Wingdings 2"/>
      <family val="1"/>
      <charset val="2"/>
    </font>
    <font>
      <sz val="7"/>
      <color rgb="FF000000"/>
      <name val="CordiaUPC"/>
      <family val="2"/>
    </font>
    <font>
      <u/>
      <sz val="16"/>
      <color rgb="FF000000"/>
      <name val="CordiaUPC"/>
      <family val="2"/>
    </font>
    <font>
      <u/>
      <sz val="16"/>
      <color theme="1"/>
      <name val="CordiaUPC"/>
      <family val="2"/>
    </font>
    <font>
      <sz val="10"/>
      <color theme="1"/>
      <name val="Wingdings 2"/>
      <family val="1"/>
      <charset val="2"/>
    </font>
    <font>
      <u/>
      <sz val="15"/>
      <color rgb="FF000000"/>
      <name val="CordiaUPC"/>
      <family val="2"/>
    </font>
    <font>
      <sz val="16"/>
      <color theme="1"/>
      <name val="Wingdings 2"/>
      <family val="1"/>
      <charset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4"/>
      <color indexed="81"/>
      <name val="TH SarabunPSK"/>
      <family val="2"/>
    </font>
    <font>
      <sz val="14"/>
      <color indexed="8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sz val="16"/>
      <color rgb="FFFF0000"/>
      <name val="CordiaUPC"/>
      <family val="2"/>
    </font>
    <font>
      <u/>
      <sz val="16"/>
      <color rgb="FFFF0000"/>
      <name val="CordiaUPC"/>
      <family val="2"/>
    </font>
    <font>
      <sz val="15"/>
      <color rgb="FFFF0000"/>
      <name val="CordiaUPC"/>
      <family val="2"/>
    </font>
    <font>
      <sz val="10"/>
      <color rgb="FF000000"/>
      <name val="Arial"/>
      <family val="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CordiaUPC"/>
      <family val="2"/>
    </font>
    <font>
      <sz val="16"/>
      <name val="CordiaUPC"/>
      <family val="2"/>
    </font>
    <font>
      <sz val="16"/>
      <color rgb="FF000000"/>
      <name val="CordiaUPC"/>
      <family val="1"/>
      <charset val="2"/>
    </font>
    <font>
      <sz val="10"/>
      <color rgb="FF000000"/>
      <name val="CordiaUPC"/>
      <family val="2"/>
    </font>
    <font>
      <sz val="16"/>
      <color theme="1"/>
      <name val="CordiaUPC"/>
      <family val="1"/>
      <charset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b/>
      <sz val="16"/>
      <color indexed="8"/>
      <name val="CordiaUPC"/>
      <family val="2"/>
    </font>
    <font>
      <sz val="16"/>
      <color indexed="8"/>
      <name val="CordiaUPC"/>
      <family val="2"/>
    </font>
    <font>
      <sz val="10"/>
      <name val="CordiaUPC"/>
      <family val="2"/>
    </font>
    <font>
      <b/>
      <sz val="14"/>
      <color indexed="8"/>
      <name val="CordiaUPC"/>
      <family val="2"/>
    </font>
    <font>
      <b/>
      <u/>
      <sz val="16"/>
      <color indexed="8"/>
      <name val="CordiaUPC"/>
      <family val="2"/>
    </font>
    <font>
      <b/>
      <sz val="16"/>
      <color indexed="10"/>
      <name val="CordiaUPC"/>
      <family val="2"/>
    </font>
    <font>
      <b/>
      <sz val="16"/>
      <color rgb="FFFF0000"/>
      <name val="CordiaUPC"/>
      <family val="2"/>
    </font>
    <font>
      <sz val="15"/>
      <color rgb="FF000000"/>
      <name val="CordiaUPC"/>
      <family val="2"/>
    </font>
    <font>
      <sz val="14"/>
      <name val="CordiaUPC"/>
      <family val="2"/>
    </font>
    <font>
      <b/>
      <sz val="16"/>
      <color rgb="FF3333FF"/>
      <name val="CordiaUPC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13"/>
    <xf numFmtId="0" fontId="22" fillId="0" borderId="13"/>
    <xf numFmtId="0" fontId="28" fillId="0" borderId="13"/>
    <xf numFmtId="43" fontId="32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 readingOrder="1"/>
    </xf>
    <xf numFmtId="0" fontId="11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/>
    </xf>
    <xf numFmtId="2" fontId="7" fillId="0" borderId="14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left" vertical="top" wrapText="1" readingOrder="1"/>
    </xf>
    <xf numFmtId="0" fontId="8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1" fontId="8" fillId="0" borderId="14" xfId="0" applyNumberFormat="1" applyFont="1" applyBorder="1" applyAlignment="1">
      <alignment horizontal="center" wrapText="1"/>
    </xf>
    <xf numFmtId="2" fontId="2" fillId="0" borderId="17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2" fillId="0" borderId="14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2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7" fillId="0" borderId="7" xfId="0" applyFont="1" applyBorder="1"/>
    <xf numFmtId="0" fontId="2" fillId="0" borderId="14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17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3" xfId="0" applyFont="1" applyBorder="1"/>
    <xf numFmtId="0" fontId="7" fillId="0" borderId="8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0" xfId="0" applyFont="1" applyBorder="1"/>
    <xf numFmtId="0" fontId="3" fillId="0" borderId="3" xfId="0" applyFont="1" applyBorder="1"/>
    <xf numFmtId="0" fontId="7" fillId="0" borderId="0" xfId="0" applyFont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/>
    </xf>
    <xf numFmtId="0" fontId="8" fillId="0" borderId="19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9" xfId="0" applyFont="1" applyBorder="1" applyAlignment="1">
      <alignment vertical="top"/>
    </xf>
    <xf numFmtId="0" fontId="2" fillId="0" borderId="19" xfId="0" applyFont="1" applyBorder="1" applyAlignment="1">
      <alignment horizontal="center" vertical="top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5" fillId="5" borderId="19" xfId="0" applyFont="1" applyFill="1" applyBorder="1" applyAlignment="1">
      <alignment horizontal="center" vertical="center"/>
    </xf>
    <xf numFmtId="0" fontId="36" fillId="0" borderId="0" xfId="0" applyFont="1"/>
    <xf numFmtId="0" fontId="36" fillId="0" borderId="19" xfId="0" applyFont="1" applyBorder="1"/>
    <xf numFmtId="0" fontId="7" fillId="0" borderId="19" xfId="0" applyFont="1" applyBorder="1"/>
    <xf numFmtId="0" fontId="7" fillId="3" borderId="19" xfId="0" applyFont="1" applyFill="1" applyBorder="1"/>
    <xf numFmtId="0" fontId="7" fillId="10" borderId="19" xfId="0" applyFont="1" applyFill="1" applyBorder="1"/>
    <xf numFmtId="0" fontId="29" fillId="0" borderId="19" xfId="0" applyFont="1" applyBorder="1"/>
    <xf numFmtId="0" fontId="36" fillId="8" borderId="19" xfId="0" applyFont="1" applyFill="1" applyBorder="1"/>
    <xf numFmtId="0" fontId="4" fillId="4" borderId="19" xfId="0" applyFont="1" applyFill="1" applyBorder="1"/>
    <xf numFmtId="0" fontId="4" fillId="4" borderId="19" xfId="0" applyFont="1" applyFill="1" applyBorder="1" applyAlignment="1">
      <alignment horizontal="center"/>
    </xf>
    <xf numFmtId="0" fontId="4" fillId="0" borderId="19" xfId="0" applyFont="1" applyBorder="1"/>
    <xf numFmtId="0" fontId="37" fillId="0" borderId="0" xfId="0" applyFont="1"/>
    <xf numFmtId="0" fontId="8" fillId="0" borderId="13" xfId="0" applyFont="1" applyBorder="1"/>
    <xf numFmtId="0" fontId="4" fillId="0" borderId="13" xfId="0" applyFont="1" applyBorder="1"/>
    <xf numFmtId="0" fontId="38" fillId="0" borderId="0" xfId="0" applyFont="1"/>
    <xf numFmtId="0" fontId="8" fillId="0" borderId="19" xfId="0" applyFont="1" applyBorder="1"/>
    <xf numFmtId="0" fontId="8" fillId="7" borderId="19" xfId="0" applyFont="1" applyFill="1" applyBorder="1" applyAlignment="1">
      <alignment horizontal="center"/>
    </xf>
    <xf numFmtId="0" fontId="8" fillId="7" borderId="19" xfId="0" applyFont="1" applyFill="1" applyBorder="1"/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39" fillId="0" borderId="0" xfId="0" applyFont="1"/>
    <xf numFmtId="0" fontId="7" fillId="0" borderId="19" xfId="0" applyFont="1" applyBorder="1" applyAlignment="1">
      <alignment horizontal="center" vertical="center"/>
    </xf>
    <xf numFmtId="0" fontId="8" fillId="4" borderId="19" xfId="0" applyFont="1" applyFill="1" applyBorder="1"/>
    <xf numFmtId="0" fontId="4" fillId="4" borderId="19" xfId="0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vertical="center" wrapText="1"/>
    </xf>
    <xf numFmtId="0" fontId="8" fillId="12" borderId="19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 vertical="center"/>
    </xf>
    <xf numFmtId="0" fontId="38" fillId="0" borderId="19" xfId="0" applyFont="1" applyBorder="1"/>
    <xf numFmtId="0" fontId="4" fillId="0" borderId="0" xfId="0" applyFont="1" applyAlignment="1">
      <alignment horizontal="left" vertical="center" indent="1"/>
    </xf>
    <xf numFmtId="2" fontId="4" fillId="0" borderId="14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40" fillId="0" borderId="13" xfId="1" applyFont="1"/>
    <xf numFmtId="0" fontId="36" fillId="0" borderId="13" xfId="1" applyFont="1"/>
    <xf numFmtId="0" fontId="36" fillId="0" borderId="13" xfId="1" applyFont="1" applyAlignment="1">
      <alignment horizontal="center"/>
    </xf>
    <xf numFmtId="0" fontId="42" fillId="0" borderId="13" xfId="1" applyFont="1"/>
    <xf numFmtId="0" fontId="42" fillId="0" borderId="13" xfId="1" applyFont="1" applyAlignment="1">
      <alignment horizontal="center"/>
    </xf>
    <xf numFmtId="0" fontId="36" fillId="0" borderId="18" xfId="1" applyFont="1" applyBorder="1" applyAlignment="1">
      <alignment horizontal="center"/>
    </xf>
    <xf numFmtId="49" fontId="42" fillId="0" borderId="20" xfId="3" applyNumberFormat="1" applyFont="1" applyBorder="1" applyAlignment="1">
      <alignment horizontal="center" shrinkToFit="1"/>
    </xf>
    <xf numFmtId="0" fontId="43" fillId="0" borderId="13" xfId="3" applyFont="1"/>
    <xf numFmtId="0" fontId="42" fillId="0" borderId="24" xfId="3" applyFont="1" applyBorder="1" applyAlignment="1">
      <alignment horizontal="center"/>
    </xf>
    <xf numFmtId="0" fontId="43" fillId="0" borderId="13" xfId="3" applyFont="1" applyAlignment="1">
      <alignment horizontal="center"/>
    </xf>
    <xf numFmtId="0" fontId="42" fillId="0" borderId="24" xfId="3" applyFont="1" applyBorder="1" applyAlignment="1">
      <alignment horizontal="center" vertical="center"/>
    </xf>
    <xf numFmtId="0" fontId="44" fillId="0" borderId="18" xfId="1" applyFont="1" applyBorder="1"/>
    <xf numFmtId="0" fontId="44" fillId="0" borderId="27" xfId="1" applyFont="1" applyBorder="1"/>
    <xf numFmtId="0" fontId="42" fillId="0" borderId="24" xfId="3" applyFont="1" applyBorder="1" applyAlignment="1">
      <alignment horizontal="center" vertical="top"/>
    </xf>
    <xf numFmtId="0" fontId="42" fillId="0" borderId="21" xfId="3" applyFont="1" applyBorder="1" applyAlignment="1">
      <alignment horizontal="center"/>
    </xf>
    <xf numFmtId="0" fontId="42" fillId="0" borderId="21" xfId="3" applyFont="1" applyBorder="1" applyAlignment="1">
      <alignment horizontal="center" vertical="top"/>
    </xf>
    <xf numFmtId="0" fontId="43" fillId="0" borderId="18" xfId="3" applyFont="1" applyBorder="1" applyAlignment="1">
      <alignment horizontal="center"/>
    </xf>
    <xf numFmtId="0" fontId="42" fillId="0" borderId="24" xfId="3" applyFont="1" applyBorder="1" applyAlignment="1">
      <alignment horizontal="left"/>
    </xf>
    <xf numFmtId="0" fontId="42" fillId="0" borderId="21" xfId="3" applyFont="1" applyBorder="1" applyAlignment="1">
      <alignment horizontal="center" vertical="top" wrapText="1"/>
    </xf>
    <xf numFmtId="0" fontId="45" fillId="0" borderId="21" xfId="3" applyFont="1" applyBorder="1" applyAlignment="1">
      <alignment horizontal="center" vertical="top" wrapText="1"/>
    </xf>
    <xf numFmtId="0" fontId="43" fillId="0" borderId="19" xfId="3" applyFont="1" applyBorder="1" applyAlignment="1">
      <alignment horizontal="left" vertical="top" wrapText="1" readingOrder="1"/>
    </xf>
    <xf numFmtId="0" fontId="43" fillId="0" borderId="19" xfId="3" applyFont="1" applyBorder="1" applyAlignment="1">
      <alignment horizontal="left" vertical="top" wrapText="1"/>
    </xf>
    <xf numFmtId="0" fontId="43" fillId="0" borderId="19" xfId="3" applyFont="1" applyBorder="1" applyAlignment="1">
      <alignment horizontal="center" vertical="center"/>
    </xf>
    <xf numFmtId="0" fontId="43" fillId="0" borderId="19" xfId="3" applyFont="1" applyBorder="1" applyAlignment="1">
      <alignment horizontal="left" vertical="center" wrapText="1"/>
    </xf>
    <xf numFmtId="0" fontId="43" fillId="11" borderId="19" xfId="3" applyFont="1" applyFill="1" applyBorder="1" applyAlignment="1" applyProtection="1">
      <alignment horizontal="center" vertical="center" wrapText="1"/>
      <protection locked="0"/>
    </xf>
    <xf numFmtId="0" fontId="43" fillId="0" borderId="19" xfId="3" applyFont="1" applyBorder="1" applyAlignment="1">
      <alignment horizontal="center" vertical="center" wrapText="1"/>
    </xf>
    <xf numFmtId="0" fontId="36" fillId="0" borderId="19" xfId="3" applyFont="1" applyBorder="1" applyAlignment="1" applyProtection="1">
      <alignment horizontal="left" vertical="top" wrapText="1" readingOrder="1"/>
      <protection locked="0"/>
    </xf>
    <xf numFmtId="2" fontId="43" fillId="0" borderId="19" xfId="3" applyNumberFormat="1" applyFont="1" applyBorder="1" applyAlignment="1">
      <alignment horizontal="center" vertical="center" wrapText="1"/>
    </xf>
    <xf numFmtId="0" fontId="36" fillId="0" borderId="19" xfId="3" applyFont="1" applyBorder="1" applyAlignment="1">
      <alignment horizontal="left" vertical="top" wrapText="1" readingOrder="1"/>
    </xf>
    <xf numFmtId="0" fontId="43" fillId="5" borderId="19" xfId="3" applyFont="1" applyFill="1" applyBorder="1" applyAlignment="1" applyProtection="1">
      <alignment horizontal="center" vertical="center" wrapText="1"/>
      <protection locked="0"/>
    </xf>
    <xf numFmtId="0" fontId="48" fillId="0" borderId="19" xfId="3" applyFont="1" applyBorder="1" applyAlignment="1">
      <alignment horizontal="left" vertical="top" wrapText="1" readingOrder="1"/>
    </xf>
    <xf numFmtId="0" fontId="29" fillId="0" borderId="19" xfId="3" applyFont="1" applyBorder="1" applyAlignment="1">
      <alignment horizontal="left" vertical="top" wrapText="1"/>
    </xf>
    <xf numFmtId="0" fontId="29" fillId="0" borderId="19" xfId="3" applyFont="1" applyBorder="1" applyAlignment="1">
      <alignment horizontal="center" vertical="center"/>
    </xf>
    <xf numFmtId="0" fontId="29" fillId="0" borderId="19" xfId="3" applyFont="1" applyBorder="1" applyAlignment="1">
      <alignment horizontal="left" vertical="center" wrapText="1"/>
    </xf>
    <xf numFmtId="2" fontId="29" fillId="6" borderId="19" xfId="3" applyNumberFormat="1" applyFont="1" applyFill="1" applyBorder="1" applyAlignment="1">
      <alignment horizontal="center" vertical="center" wrapText="1"/>
    </xf>
    <xf numFmtId="0" fontId="29" fillId="0" borderId="19" xfId="3" applyFont="1" applyBorder="1" applyAlignment="1">
      <alignment horizontal="center" vertical="center" wrapText="1"/>
    </xf>
    <xf numFmtId="0" fontId="29" fillId="0" borderId="13" xfId="3" applyFont="1"/>
    <xf numFmtId="0" fontId="43" fillId="6" borderId="19" xfId="3" applyFont="1" applyFill="1" applyBorder="1" applyAlignment="1">
      <alignment horizontal="center" vertical="center" wrapText="1"/>
    </xf>
    <xf numFmtId="0" fontId="43" fillId="0" borderId="29" xfId="3" applyFont="1" applyBorder="1" applyAlignment="1">
      <alignment horizontal="center" vertical="center" wrapText="1"/>
    </xf>
    <xf numFmtId="0" fontId="43" fillId="0" borderId="19" xfId="3" applyFont="1" applyBorder="1" applyAlignment="1">
      <alignment horizontal="center" vertical="top" wrapText="1"/>
    </xf>
    <xf numFmtId="0" fontId="43" fillId="0" borderId="29" xfId="3" applyFont="1" applyBorder="1" applyAlignment="1">
      <alignment horizontal="center" vertical="top" wrapText="1"/>
    </xf>
    <xf numFmtId="0" fontId="7" fillId="6" borderId="19" xfId="3" applyFont="1" applyFill="1" applyBorder="1" applyAlignment="1">
      <alignment horizontal="center" vertical="center" wrapText="1"/>
    </xf>
    <xf numFmtId="0" fontId="29" fillId="0" borderId="30" xfId="3" applyFont="1" applyBorder="1" applyAlignment="1">
      <alignment horizontal="left" vertical="top" wrapText="1"/>
    </xf>
    <xf numFmtId="0" fontId="29" fillId="0" borderId="30" xfId="3" applyFont="1" applyBorder="1" applyAlignment="1">
      <alignment horizontal="center" vertical="center"/>
    </xf>
    <xf numFmtId="0" fontId="29" fillId="0" borderId="30" xfId="3" applyFont="1" applyBorder="1" applyAlignment="1">
      <alignment horizontal="left" vertical="center" wrapText="1"/>
    </xf>
    <xf numFmtId="2" fontId="29" fillId="6" borderId="30" xfId="3" applyNumberFormat="1" applyFont="1" applyFill="1" applyBorder="1" applyAlignment="1">
      <alignment horizontal="center" vertical="center" wrapText="1"/>
    </xf>
    <xf numFmtId="2" fontId="29" fillId="6" borderId="29" xfId="3" applyNumberFormat="1" applyFont="1" applyFill="1" applyBorder="1" applyAlignment="1">
      <alignment horizontal="center" vertical="center" wrapText="1"/>
    </xf>
    <xf numFmtId="0" fontId="29" fillId="0" borderId="29" xfId="3" applyFont="1" applyBorder="1" applyAlignment="1">
      <alignment horizontal="center" vertical="top" wrapText="1"/>
    </xf>
    <xf numFmtId="0" fontId="43" fillId="0" borderId="30" xfId="3" applyFont="1" applyBorder="1" applyAlignment="1">
      <alignment horizontal="center" vertical="top"/>
    </xf>
    <xf numFmtId="0" fontId="43" fillId="0" borderId="30" xfId="3" applyFont="1" applyBorder="1" applyAlignment="1">
      <alignment horizontal="left" vertical="top" wrapText="1"/>
    </xf>
    <xf numFmtId="2" fontId="36" fillId="0" borderId="19" xfId="1" applyNumberFormat="1" applyFont="1" applyBorder="1"/>
    <xf numFmtId="2" fontId="35" fillId="0" borderId="29" xfId="1" applyNumberFormat="1" applyFont="1" applyBorder="1" applyAlignment="1">
      <alignment horizontal="center" wrapText="1"/>
    </xf>
    <xf numFmtId="0" fontId="36" fillId="0" borderId="13" xfId="1" applyFont="1" applyAlignment="1">
      <alignment wrapText="1"/>
    </xf>
    <xf numFmtId="0" fontId="36" fillId="0" borderId="13" xfId="1" applyFont="1" applyAlignment="1">
      <alignment horizontal="center" vertical="top" wrapText="1"/>
    </xf>
    <xf numFmtId="0" fontId="36" fillId="0" borderId="13" xfId="1" applyFont="1" applyAlignment="1">
      <alignment horizontal="center" wrapText="1"/>
    </xf>
    <xf numFmtId="0" fontId="49" fillId="0" borderId="0" xfId="0" applyFont="1" applyAlignment="1">
      <alignment horizontal="left" vertical="top" wrapText="1"/>
    </xf>
    <xf numFmtId="0" fontId="50" fillId="0" borderId="19" xfId="3" applyFont="1" applyBorder="1" applyAlignment="1">
      <alignment horizontal="left" vertical="top" wrapText="1" readingOrder="1"/>
    </xf>
    <xf numFmtId="0" fontId="7" fillId="0" borderId="13" xfId="1" applyFont="1"/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top"/>
    </xf>
    <xf numFmtId="0" fontId="7" fillId="0" borderId="19" xfId="1" applyFont="1" applyBorder="1" applyAlignment="1">
      <alignment horizontal="left" vertical="top" wrapText="1"/>
    </xf>
    <xf numFmtId="0" fontId="36" fillId="0" borderId="19" xfId="0" applyFont="1" applyBorder="1" applyAlignment="1">
      <alignment vertical="top"/>
    </xf>
    <xf numFmtId="0" fontId="7" fillId="11" borderId="19" xfId="1" applyFont="1" applyFill="1" applyBorder="1" applyAlignment="1" applyProtection="1">
      <alignment horizontal="center" vertical="center"/>
      <protection locked="0"/>
    </xf>
    <xf numFmtId="0" fontId="7" fillId="0" borderId="19" xfId="1" applyFont="1" applyBorder="1" applyAlignment="1">
      <alignment horizontal="center" vertical="center"/>
    </xf>
    <xf numFmtId="0" fontId="7" fillId="0" borderId="19" xfId="1" applyFont="1" applyBorder="1" applyAlignment="1">
      <alignment vertical="top" wrapText="1"/>
    </xf>
    <xf numFmtId="0" fontId="7" fillId="0" borderId="19" xfId="1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7" fillId="11" borderId="19" xfId="4" applyNumberFormat="1" applyFont="1" applyFill="1" applyBorder="1" applyAlignment="1" applyProtection="1">
      <alignment horizontal="center" vertical="center"/>
      <protection locked="0"/>
    </xf>
    <xf numFmtId="0" fontId="7" fillId="0" borderId="13" xfId="1" applyFont="1" applyAlignment="1">
      <alignment horizontal="center" vertical="top"/>
    </xf>
    <xf numFmtId="0" fontId="2" fillId="0" borderId="13" xfId="1" applyFont="1" applyAlignment="1">
      <alignment horizontal="right" vertical="top" wrapText="1"/>
    </xf>
    <xf numFmtId="0" fontId="2" fillId="0" borderId="13" xfId="1" applyFont="1" applyAlignment="1">
      <alignment horizontal="center" vertical="center"/>
    </xf>
    <xf numFmtId="0" fontId="2" fillId="0" borderId="13" xfId="1" applyFont="1" applyAlignment="1">
      <alignment horizontal="center" vertical="top"/>
    </xf>
    <xf numFmtId="0" fontId="7" fillId="0" borderId="13" xfId="1" applyFont="1" applyAlignment="1">
      <alignment horizontal="left" vertical="top" wrapText="1"/>
    </xf>
    <xf numFmtId="0" fontId="7" fillId="0" borderId="13" xfId="1" applyFont="1" applyAlignment="1">
      <alignment vertical="top"/>
    </xf>
    <xf numFmtId="0" fontId="7" fillId="0" borderId="13" xfId="1" applyFont="1" applyAlignment="1">
      <alignment horizontal="center" vertical="center"/>
    </xf>
    <xf numFmtId="0" fontId="36" fillId="0" borderId="19" xfId="1" applyFont="1" applyBorder="1"/>
    <xf numFmtId="0" fontId="2" fillId="0" borderId="19" xfId="1" applyFont="1" applyBorder="1" applyAlignment="1">
      <alignment horizontal="center" vertical="top" wrapText="1"/>
    </xf>
    <xf numFmtId="0" fontId="2" fillId="0" borderId="19" xfId="1" applyFont="1" applyBorder="1" applyAlignment="1">
      <alignment vertical="top" wrapText="1"/>
    </xf>
    <xf numFmtId="0" fontId="35" fillId="0" borderId="19" xfId="1" applyFont="1" applyBorder="1" applyAlignment="1">
      <alignment vertical="top" wrapText="1"/>
    </xf>
    <xf numFmtId="0" fontId="36" fillId="0" borderId="19" xfId="1" applyFont="1" applyBorder="1" applyAlignment="1">
      <alignment vertical="top" wrapText="1"/>
    </xf>
    <xf numFmtId="0" fontId="36" fillId="11" borderId="19" xfId="1" applyFont="1" applyFill="1" applyBorder="1" applyAlignment="1" applyProtection="1">
      <alignment horizontal="center" vertical="center"/>
      <protection locked="0"/>
    </xf>
    <xf numFmtId="2" fontId="36" fillId="0" borderId="19" xfId="1" applyNumberFormat="1" applyFont="1" applyBorder="1" applyAlignment="1">
      <alignment horizontal="center" vertical="center"/>
    </xf>
    <xf numFmtId="0" fontId="7" fillId="11" borderId="19" xfId="1" applyFont="1" applyFill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>
      <alignment vertical="top" wrapText="1"/>
    </xf>
    <xf numFmtId="2" fontId="7" fillId="0" borderId="19" xfId="1" applyNumberFormat="1" applyFont="1" applyBorder="1" applyAlignment="1">
      <alignment horizontal="center" vertical="center"/>
    </xf>
    <xf numFmtId="2" fontId="2" fillId="3" borderId="19" xfId="1" applyNumberFormat="1" applyFont="1" applyFill="1" applyBorder="1" applyAlignment="1">
      <alignment horizontal="center" vertical="top"/>
    </xf>
    <xf numFmtId="0" fontId="7" fillId="0" borderId="13" xfId="1" applyFont="1" applyAlignment="1">
      <alignment vertical="center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top" wrapText="1"/>
    </xf>
    <xf numFmtId="0" fontId="4" fillId="0" borderId="0" xfId="0" applyFont="1" applyAlignment="1">
      <alignment horizontal="right" indent="1"/>
    </xf>
    <xf numFmtId="0" fontId="8" fillId="12" borderId="19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vertical="center" wrapText="1"/>
    </xf>
    <xf numFmtId="2" fontId="29" fillId="6" borderId="31" xfId="3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26" xfId="0" applyFont="1" applyBorder="1"/>
    <xf numFmtId="0" fontId="7" fillId="0" borderId="13" xfId="0" applyFont="1" applyBorder="1"/>
    <xf numFmtId="0" fontId="3" fillId="0" borderId="1" xfId="0" applyFont="1" applyBorder="1" applyAlignment="1">
      <alignment horizontal="left"/>
    </xf>
    <xf numFmtId="0" fontId="7" fillId="0" borderId="25" xfId="0" applyFont="1" applyBorder="1"/>
    <xf numFmtId="0" fontId="0" fillId="0" borderId="0" xfId="0"/>
    <xf numFmtId="0" fontId="7" fillId="0" borderId="0" xfId="0" applyFont="1" applyAlignment="1">
      <alignment horizontal="left" vertical="top" wrapText="1"/>
    </xf>
    <xf numFmtId="0" fontId="7" fillId="0" borderId="20" xfId="0" applyFont="1" applyBorder="1" applyAlignment="1">
      <alignment vertical="top" wrapText="1"/>
    </xf>
    <xf numFmtId="2" fontId="4" fillId="11" borderId="14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3" fillId="0" borderId="13" xfId="0" applyFont="1" applyFill="1" applyBorder="1"/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left"/>
    </xf>
    <xf numFmtId="0" fontId="8" fillId="0" borderId="16" xfId="0" applyFont="1" applyBorder="1" applyAlignment="1">
      <alignment horizontal="center" wrapText="1"/>
    </xf>
    <xf numFmtId="0" fontId="9" fillId="0" borderId="17" xfId="0" applyFont="1" applyBorder="1"/>
    <xf numFmtId="0" fontId="7" fillId="0" borderId="3" xfId="0" applyFont="1" applyBorder="1" applyAlignment="1">
      <alignment horizontal="left" vertical="top" wrapText="1"/>
    </xf>
    <xf numFmtId="0" fontId="9" fillId="0" borderId="4" xfId="0" applyFont="1" applyBorder="1"/>
    <xf numFmtId="0" fontId="7" fillId="0" borderId="9" xfId="0" applyFont="1" applyBorder="1" applyAlignment="1">
      <alignment horizontal="center" wrapText="1"/>
    </xf>
    <xf numFmtId="0" fontId="9" fillId="0" borderId="1" xfId="0" applyFont="1" applyBorder="1"/>
    <xf numFmtId="0" fontId="4" fillId="0" borderId="0" xfId="0" applyFont="1" applyAlignment="1">
      <alignment horizontal="center"/>
    </xf>
    <xf numFmtId="49" fontId="8" fillId="0" borderId="3" xfId="0" applyNumberFormat="1" applyFont="1" applyBorder="1" applyAlignment="1">
      <alignment horizontal="center" shrinkToFit="1"/>
    </xf>
    <xf numFmtId="0" fontId="9" fillId="0" borderId="5" xfId="0" applyFont="1" applyBorder="1"/>
    <xf numFmtId="49" fontId="2" fillId="0" borderId="3" xfId="0" applyNumberFormat="1" applyFont="1" applyBorder="1" applyAlignment="1">
      <alignment horizontal="center" shrinkToFi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/>
    <xf numFmtId="0" fontId="2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2" fillId="0" borderId="9" xfId="0" applyFont="1" applyBorder="1" applyAlignment="1">
      <alignment horizontal="center" vertical="top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42" fillId="0" borderId="30" xfId="1" applyFont="1" applyBorder="1" applyAlignment="1">
      <alignment horizontal="center" wrapText="1"/>
    </xf>
    <xf numFmtId="0" fontId="42" fillId="0" borderId="29" xfId="1" applyFont="1" applyBorder="1" applyAlignment="1">
      <alignment horizontal="center" wrapText="1"/>
    </xf>
    <xf numFmtId="49" fontId="42" fillId="0" borderId="22" xfId="3" applyNumberFormat="1" applyFont="1" applyBorder="1" applyAlignment="1">
      <alignment horizontal="center" shrinkToFit="1"/>
    </xf>
    <xf numFmtId="49" fontId="42" fillId="0" borderId="23" xfId="3" applyNumberFormat="1" applyFont="1" applyBorder="1" applyAlignment="1">
      <alignment horizontal="center" shrinkToFit="1"/>
    </xf>
    <xf numFmtId="0" fontId="42" fillId="0" borderId="25" xfId="3" applyFont="1" applyBorder="1" applyAlignment="1">
      <alignment horizontal="center"/>
    </xf>
    <xf numFmtId="0" fontId="42" fillId="0" borderId="26" xfId="3" applyFont="1" applyBorder="1" applyAlignment="1">
      <alignment horizontal="center"/>
    </xf>
    <xf numFmtId="0" fontId="42" fillId="0" borderId="25" xfId="3" applyFont="1" applyBorder="1" applyAlignment="1">
      <alignment horizontal="center" vertical="center" wrapText="1"/>
    </xf>
    <xf numFmtId="0" fontId="42" fillId="0" borderId="26" xfId="3" applyFont="1" applyBorder="1" applyAlignment="1">
      <alignment horizontal="center" vertical="center" wrapText="1"/>
    </xf>
    <xf numFmtId="0" fontId="45" fillId="0" borderId="19" xfId="3" applyFont="1" applyBorder="1" applyAlignment="1">
      <alignment horizontal="center" vertical="center" wrapText="1"/>
    </xf>
    <xf numFmtId="0" fontId="42" fillId="0" borderId="28" xfId="3" applyFont="1" applyBorder="1" applyAlignment="1">
      <alignment horizontal="center" vertical="top"/>
    </xf>
    <xf numFmtId="0" fontId="42" fillId="0" borderId="27" xfId="3" applyFont="1" applyBorder="1" applyAlignment="1">
      <alignment horizontal="center" vertical="top"/>
    </xf>
    <xf numFmtId="0" fontId="7" fillId="0" borderId="20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 vertical="top"/>
    </xf>
    <xf numFmtId="0" fontId="7" fillId="0" borderId="21" xfId="1" applyFont="1" applyBorder="1" applyAlignment="1">
      <alignment horizontal="center" vertical="top"/>
    </xf>
    <xf numFmtId="0" fontId="43" fillId="0" borderId="19" xfId="1" applyFont="1" applyBorder="1" applyAlignment="1">
      <alignment horizontal="left" vertical="top" wrapText="1"/>
    </xf>
    <xf numFmtId="0" fontId="7" fillId="0" borderId="19" xfId="1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2" fillId="3" borderId="19" xfId="1" applyFont="1" applyFill="1" applyBorder="1" applyAlignment="1">
      <alignment horizontal="center" vertical="center" wrapText="1"/>
    </xf>
    <xf numFmtId="0" fontId="42" fillId="0" borderId="13" xfId="3" applyFont="1" applyAlignment="1">
      <alignment horizontal="left"/>
    </xf>
    <xf numFmtId="0" fontId="42" fillId="0" borderId="13" xfId="3" applyFont="1" applyAlignment="1">
      <alignment horizontal="left" wrapText="1"/>
    </xf>
    <xf numFmtId="0" fontId="36" fillId="0" borderId="13" xfId="1" applyFont="1" applyAlignment="1">
      <alignment horizontal="left" wrapText="1"/>
    </xf>
    <xf numFmtId="0" fontId="2" fillId="0" borderId="19" xfId="1" applyFont="1" applyBorder="1" applyAlignment="1">
      <alignment horizontal="center" vertical="top" wrapText="1"/>
    </xf>
    <xf numFmtId="0" fontId="2" fillId="0" borderId="31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1" fontId="7" fillId="0" borderId="15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4" fillId="0" borderId="15" xfId="0" applyFont="1" applyBorder="1" applyAlignment="1">
      <alignment horizontal="left" vertical="top" wrapText="1"/>
    </xf>
    <xf numFmtId="0" fontId="9" fillId="0" borderId="16" xfId="0" applyFont="1" applyBorder="1"/>
    <xf numFmtId="0" fontId="3" fillId="0" borderId="1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3" xfId="0" applyBorder="1"/>
    <xf numFmtId="0" fontId="9" fillId="0" borderId="26" xfId="0" applyFont="1" applyBorder="1"/>
    <xf numFmtId="0" fontId="2" fillId="0" borderId="3" xfId="0" applyFont="1" applyBorder="1" applyAlignment="1">
      <alignment horizontal="center" vertical="center" wrapText="1"/>
    </xf>
    <xf numFmtId="0" fontId="9" fillId="0" borderId="7" xfId="0" applyFont="1" applyBorder="1"/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15" xfId="0" applyFont="1" applyBorder="1" applyAlignment="1">
      <alignment horizontal="center" vertical="top" wrapText="1"/>
    </xf>
    <xf numFmtId="1" fontId="7" fillId="0" borderId="15" xfId="0" applyNumberFormat="1" applyFont="1" applyBorder="1" applyAlignment="1">
      <alignment horizontal="center"/>
    </xf>
    <xf numFmtId="0" fontId="2" fillId="0" borderId="22" xfId="0" applyFont="1" applyBorder="1"/>
    <xf numFmtId="0" fontId="3" fillId="0" borderId="32" xfId="0" applyFont="1" applyBorder="1"/>
    <xf numFmtId="0" fontId="3" fillId="0" borderId="23" xfId="0" applyFont="1" applyBorder="1"/>
    <xf numFmtId="0" fontId="4" fillId="0" borderId="25" xfId="0" applyFont="1" applyBorder="1" applyAlignment="1">
      <alignment horizontal="center"/>
    </xf>
    <xf numFmtId="0" fontId="13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4" fillId="0" borderId="25" xfId="0" applyFont="1" applyBorder="1"/>
    <xf numFmtId="0" fontId="7" fillId="0" borderId="2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9" fillId="0" borderId="26" xfId="0" applyFont="1" applyBorder="1" applyAlignment="1">
      <alignment horizontal="left"/>
    </xf>
    <xf numFmtId="0" fontId="4" fillId="0" borderId="25" xfId="0" applyFont="1" applyBorder="1"/>
    <xf numFmtId="0" fontId="7" fillId="0" borderId="28" xfId="0" applyFont="1" applyBorder="1" applyAlignment="1">
      <alignment horizontal="center"/>
    </xf>
    <xf numFmtId="0" fontId="0" fillId="0" borderId="18" xfId="0" applyBorder="1"/>
    <xf numFmtId="0" fontId="9" fillId="0" borderId="27" xfId="0" applyFont="1" applyBorder="1"/>
    <xf numFmtId="0" fontId="2" fillId="0" borderId="13" xfId="0" applyFont="1" applyBorder="1"/>
    <xf numFmtId="0" fontId="7" fillId="0" borderId="1" xfId="0" applyFont="1" applyBorder="1"/>
    <xf numFmtId="0" fontId="7" fillId="0" borderId="13" xfId="0" applyFont="1" applyBorder="1" applyAlignment="1">
      <alignment horizontal="left"/>
    </xf>
    <xf numFmtId="0" fontId="9" fillId="0" borderId="13" xfId="0" applyFont="1" applyBorder="1"/>
    <xf numFmtId="0" fontId="3" fillId="0" borderId="13" xfId="0" applyFont="1" applyBorder="1" applyAlignment="1">
      <alignment horizontal="center"/>
    </xf>
  </cellXfs>
  <cellStyles count="5">
    <cellStyle name="Comma" xfId="4" builtinId="3"/>
    <cellStyle name="Normal" xfId="0" builtinId="0"/>
    <cellStyle name="Normal_Xl0000028" xfId="3" xr:uid="{00000000-0005-0000-0000-000000000000}"/>
    <cellStyle name="ปกติ 2" xfId="1" xr:uid="{00000000-0005-0000-0000-000002000000}"/>
    <cellStyle name="ปกติ 3" xfId="2" xr:uid="{00000000-0005-0000-0000-000003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5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1001375" y="1190625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5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784541" y="1189504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FDF3-F71A-4632-97BE-B88A4E0828ED}">
  <sheetPr>
    <tabColor rgb="FFFF0000"/>
  </sheetPr>
  <dimension ref="A1:B21"/>
  <sheetViews>
    <sheetView workbookViewId="0">
      <selection activeCell="B19" sqref="B19"/>
    </sheetView>
  </sheetViews>
  <sheetFormatPr defaultColWidth="8.85546875" defaultRowHeight="24"/>
  <cols>
    <col min="1" max="1" width="31.7109375" style="98" customWidth="1"/>
    <col min="2" max="2" width="88.7109375" style="98" customWidth="1"/>
    <col min="3" max="16384" width="8.85546875" style="98"/>
  </cols>
  <sheetData>
    <row r="1" spans="1:2">
      <c r="A1" s="97" t="s">
        <v>310</v>
      </c>
      <c r="B1" s="97" t="s">
        <v>311</v>
      </c>
    </row>
    <row r="2" spans="1:2">
      <c r="A2" s="241" t="s">
        <v>312</v>
      </c>
      <c r="B2" s="99" t="s">
        <v>313</v>
      </c>
    </row>
    <row r="3" spans="1:2">
      <c r="A3" s="242"/>
      <c r="B3" s="99"/>
    </row>
    <row r="4" spans="1:2" ht="12" customHeight="1">
      <c r="A4" s="100"/>
      <c r="B4" s="99"/>
    </row>
    <row r="5" spans="1:2">
      <c r="A5" s="243" t="s">
        <v>337</v>
      </c>
      <c r="B5" s="99" t="s">
        <v>424</v>
      </c>
    </row>
    <row r="6" spans="1:2">
      <c r="A6" s="244"/>
      <c r="B6" s="99"/>
    </row>
    <row r="7" spans="1:2" ht="13.15" customHeight="1">
      <c r="A7" s="100"/>
      <c r="B7" s="99"/>
    </row>
    <row r="8" spans="1:2" ht="12.6" customHeight="1">
      <c r="A8" s="100"/>
      <c r="B8" s="99"/>
    </row>
    <row r="9" spans="1:2" s="8" customFormat="1">
      <c r="A9" s="245" t="s">
        <v>338</v>
      </c>
      <c r="B9" s="100" t="s">
        <v>314</v>
      </c>
    </row>
    <row r="10" spans="1:2" s="8" customFormat="1">
      <c r="A10" s="246"/>
      <c r="B10" s="100" t="s">
        <v>460</v>
      </c>
    </row>
    <row r="11" spans="1:2" s="8" customFormat="1">
      <c r="A11" s="246"/>
      <c r="B11" s="8" t="s">
        <v>315</v>
      </c>
    </row>
    <row r="12" spans="1:2" s="8" customFormat="1">
      <c r="A12" s="246"/>
      <c r="B12" s="100" t="s">
        <v>461</v>
      </c>
    </row>
    <row r="13" spans="1:2" s="8" customFormat="1">
      <c r="A13" s="246"/>
      <c r="B13" s="100" t="s">
        <v>423</v>
      </c>
    </row>
    <row r="14" spans="1:2" s="8" customFormat="1">
      <c r="A14" s="246"/>
      <c r="B14" s="100" t="s">
        <v>316</v>
      </c>
    </row>
    <row r="15" spans="1:2" s="8" customFormat="1">
      <c r="A15" s="247"/>
      <c r="B15" s="100" t="s">
        <v>317</v>
      </c>
    </row>
    <row r="16" spans="1:2" s="8" customFormat="1" ht="12" customHeight="1">
      <c r="A16" s="100"/>
      <c r="B16" s="100"/>
    </row>
    <row r="17" spans="1:2" s="8" customFormat="1">
      <c r="A17" s="101" t="s">
        <v>318</v>
      </c>
      <c r="B17" s="100" t="s">
        <v>319</v>
      </c>
    </row>
    <row r="18" spans="1:2" ht="13.9" customHeight="1">
      <c r="A18" s="100"/>
      <c r="B18" s="99"/>
    </row>
    <row r="19" spans="1:2">
      <c r="A19" s="102" t="s">
        <v>339</v>
      </c>
      <c r="B19" s="99" t="s">
        <v>320</v>
      </c>
    </row>
    <row r="20" spans="1:2">
      <c r="A20" s="100"/>
      <c r="B20" s="103" t="s">
        <v>321</v>
      </c>
    </row>
    <row r="21" spans="1:2">
      <c r="A21" s="104" t="s">
        <v>322</v>
      </c>
      <c r="B21" s="99" t="s">
        <v>323</v>
      </c>
    </row>
  </sheetData>
  <mergeCells count="3">
    <mergeCell ref="A2:A3"/>
    <mergeCell ref="A5:A6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32" sqref="C32"/>
    </sheetView>
  </sheetViews>
  <sheetFormatPr defaultColWidth="12.7109375" defaultRowHeight="15" customHeight="1"/>
  <cols>
    <col min="1" max="8" width="9.28515625" customWidth="1"/>
    <col min="9" max="9" width="14.7109375" customWidth="1"/>
    <col min="10" max="26" width="8" customWidth="1"/>
  </cols>
  <sheetData>
    <row r="1" spans="1:26" ht="26.25" customHeight="1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50" t="s">
        <v>5</v>
      </c>
      <c r="B7" s="249"/>
      <c r="C7" s="249"/>
      <c r="D7" s="249"/>
      <c r="E7" s="249"/>
      <c r="F7" s="249"/>
      <c r="G7" s="249"/>
      <c r="H7" s="249"/>
      <c r="I7" s="24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4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5" t="s">
        <v>7</v>
      </c>
      <c r="B9" s="250" t="s">
        <v>8</v>
      </c>
      <c r="C9" s="249"/>
      <c r="D9" s="249"/>
      <c r="E9" s="249"/>
      <c r="F9" s="249"/>
      <c r="G9" s="249"/>
      <c r="H9" s="249"/>
      <c r="I9" s="24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5" t="s">
        <v>171</v>
      </c>
      <c r="B10" s="250" t="s">
        <v>9</v>
      </c>
      <c r="C10" s="249"/>
      <c r="D10" s="249"/>
      <c r="E10" s="249"/>
      <c r="F10" s="249"/>
      <c r="G10" s="249"/>
      <c r="H10" s="24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.5" customHeight="1">
      <c r="A11" s="6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4" t="s">
        <v>309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.75" customHeight="1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4" t="s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" customHeight="1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.5" customHeight="1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8" t="s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 t="s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3" t="s">
        <v>15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 t="s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 t="s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4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 t="s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 t="s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 t="s">
        <v>21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 t="s">
        <v>22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3" t="s">
        <v>23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 t="s">
        <v>24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 t="s">
        <v>25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 t="s">
        <v>26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3" t="s">
        <v>27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4" t="s">
        <v>28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9" t="s">
        <v>29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9" t="s">
        <v>30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4" t="s">
        <v>31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9" t="s">
        <v>32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3" t="s">
        <v>33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9" t="s">
        <v>34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I1"/>
    <mergeCell ref="A7:I7"/>
    <mergeCell ref="B9:I9"/>
    <mergeCell ref="B10:H10"/>
  </mergeCells>
  <phoneticPr fontId="23" type="noConversion"/>
  <pageMargins left="0.7" right="0.7" top="0.75" bottom="0.75" header="0" footer="0"/>
  <pageSetup orientation="landscape" r:id="rId1"/>
  <headerFooter>
    <oddHeader>&amp;Cประเมินประจำปี 2564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7109375" defaultRowHeight="15" customHeight="1"/>
  <cols>
    <col min="1" max="1" width="30.28515625" customWidth="1"/>
    <col min="2" max="2" width="37.28515625" customWidth="1"/>
    <col min="3" max="3" width="10.28515625" customWidth="1"/>
    <col min="4" max="4" width="35.28515625" customWidth="1"/>
    <col min="5" max="5" width="6.7109375" customWidth="1"/>
    <col min="6" max="6" width="8" customWidth="1"/>
    <col min="7" max="7" width="6.7109375" customWidth="1"/>
    <col min="8" max="8" width="8.7109375" customWidth="1"/>
    <col min="9" max="9" width="9.7109375" customWidth="1"/>
    <col min="10" max="10" width="12.7109375" customWidth="1"/>
    <col min="11" max="11" width="15.7109375" customWidth="1"/>
    <col min="12" max="26" width="8" customWidth="1"/>
  </cols>
  <sheetData>
    <row r="1" spans="1:26" ht="24" customHeight="1">
      <c r="A1" s="3" t="s">
        <v>35</v>
      </c>
      <c r="B1" s="8"/>
      <c r="C1" s="10"/>
      <c r="D1" s="8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.25" hidden="1" customHeight="1">
      <c r="A2" s="8"/>
      <c r="B2" s="9"/>
      <c r="C2" s="11"/>
      <c r="D2" s="9"/>
      <c r="E2" s="12"/>
      <c r="F2" s="12"/>
      <c r="G2" s="12"/>
      <c r="H2" s="12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13" t="s">
        <v>36</v>
      </c>
      <c r="B3" s="13" t="s">
        <v>37</v>
      </c>
      <c r="C3" s="13" t="s">
        <v>38</v>
      </c>
      <c r="D3" s="13" t="s">
        <v>39</v>
      </c>
      <c r="E3" s="258" t="s">
        <v>40</v>
      </c>
      <c r="F3" s="254"/>
      <c r="G3" s="254"/>
      <c r="H3" s="259"/>
      <c r="I3" s="13" t="s">
        <v>41</v>
      </c>
      <c r="J3" s="260" t="s">
        <v>42</v>
      </c>
      <c r="K3" s="25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4" t="s">
        <v>43</v>
      </c>
      <c r="B4" s="14" t="s">
        <v>44</v>
      </c>
      <c r="C4" s="15"/>
      <c r="D4" s="14" t="s">
        <v>44</v>
      </c>
      <c r="E4" s="261" t="s">
        <v>45</v>
      </c>
      <c r="F4" s="249"/>
      <c r="G4" s="249"/>
      <c r="H4" s="262"/>
      <c r="I4" s="14" t="s">
        <v>46</v>
      </c>
      <c r="J4" s="263" t="s">
        <v>47</v>
      </c>
      <c r="K4" s="26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4"/>
      <c r="B5" s="14" t="s">
        <v>48</v>
      </c>
      <c r="C5" s="16" t="s">
        <v>49</v>
      </c>
      <c r="D5" s="14" t="s">
        <v>48</v>
      </c>
      <c r="E5" s="264" t="s">
        <v>50</v>
      </c>
      <c r="F5" s="259"/>
      <c r="G5" s="264" t="s">
        <v>51</v>
      </c>
      <c r="H5" s="259"/>
      <c r="I5" s="14" t="s">
        <v>52</v>
      </c>
      <c r="J5" s="263" t="s">
        <v>53</v>
      </c>
      <c r="K5" s="26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14"/>
      <c r="B6" s="17"/>
      <c r="C6" s="17" t="s">
        <v>54</v>
      </c>
      <c r="D6" s="17"/>
      <c r="E6" s="265"/>
      <c r="F6" s="266"/>
      <c r="G6" s="265"/>
      <c r="H6" s="266"/>
      <c r="I6" s="14"/>
      <c r="J6" s="267">
        <v>100</v>
      </c>
      <c r="K6" s="26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18"/>
      <c r="B7" s="19"/>
      <c r="C7" s="20"/>
      <c r="D7" s="19"/>
      <c r="E7" s="21" t="s">
        <v>55</v>
      </c>
      <c r="F7" s="21" t="s">
        <v>56</v>
      </c>
      <c r="G7" s="21" t="s">
        <v>55</v>
      </c>
      <c r="H7" s="21" t="s">
        <v>56</v>
      </c>
      <c r="I7" s="18"/>
      <c r="J7" s="22" t="s">
        <v>50</v>
      </c>
      <c r="K7" s="22" t="s">
        <v>51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>
      <c r="A8" s="23" t="s">
        <v>57</v>
      </c>
      <c r="B8" s="24"/>
      <c r="C8" s="25"/>
      <c r="D8" s="24"/>
      <c r="E8" s="26"/>
      <c r="F8" s="26"/>
      <c r="G8" s="26"/>
      <c r="H8" s="26"/>
      <c r="I8" s="27"/>
      <c r="J8" s="28"/>
      <c r="K8" s="2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4" customHeight="1">
      <c r="A9" s="29" t="s">
        <v>58</v>
      </c>
      <c r="B9" s="30" t="s">
        <v>59</v>
      </c>
      <c r="C9" s="31"/>
      <c r="D9" s="30" t="s">
        <v>60</v>
      </c>
      <c r="E9" s="32"/>
      <c r="F9" s="33"/>
      <c r="G9" s="32"/>
      <c r="H9" s="33"/>
      <c r="I9" s="32">
        <v>45</v>
      </c>
      <c r="J9" s="34">
        <f t="shared" ref="J9:J15" si="0">F9*I9/100</f>
        <v>0</v>
      </c>
      <c r="K9" s="34">
        <f>H9*I9/100</f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88" customHeight="1">
      <c r="A10" s="29" t="s">
        <v>61</v>
      </c>
      <c r="B10" s="30" t="s">
        <v>62</v>
      </c>
      <c r="C10" s="31"/>
      <c r="D10" s="30" t="s">
        <v>60</v>
      </c>
      <c r="E10" s="32"/>
      <c r="F10" s="33"/>
      <c r="G10" s="32"/>
      <c r="H10" s="33"/>
      <c r="I10" s="32">
        <v>5</v>
      </c>
      <c r="J10" s="34">
        <f t="shared" si="0"/>
        <v>0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88" customHeight="1">
      <c r="A11" s="29" t="s">
        <v>63</v>
      </c>
      <c r="B11" s="30" t="s">
        <v>64</v>
      </c>
      <c r="C11" s="31"/>
      <c r="D11" s="30" t="s">
        <v>60</v>
      </c>
      <c r="E11" s="32"/>
      <c r="F11" s="33"/>
      <c r="G11" s="32"/>
      <c r="H11" s="33"/>
      <c r="I11" s="32">
        <v>7</v>
      </c>
      <c r="J11" s="34">
        <f t="shared" si="0"/>
        <v>0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335.25" customHeight="1">
      <c r="A12" s="29" t="s">
        <v>65</v>
      </c>
      <c r="B12" s="30" t="s">
        <v>66</v>
      </c>
      <c r="C12" s="31"/>
      <c r="D12" s="30" t="s">
        <v>60</v>
      </c>
      <c r="E12" s="32"/>
      <c r="F12" s="33"/>
      <c r="G12" s="32"/>
      <c r="H12" s="33"/>
      <c r="I12" s="32">
        <v>3</v>
      </c>
      <c r="J12" s="34">
        <f t="shared" si="0"/>
        <v>0</v>
      </c>
      <c r="K12" s="34">
        <f t="shared" ref="K12:K15" si="1">H12*I12/100</f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335.25" customHeight="1">
      <c r="A13" s="29" t="s">
        <v>67</v>
      </c>
      <c r="B13" s="30" t="s">
        <v>68</v>
      </c>
      <c r="C13" s="31"/>
      <c r="D13" s="30" t="s">
        <v>60</v>
      </c>
      <c r="E13" s="32"/>
      <c r="F13" s="33"/>
      <c r="G13" s="32"/>
      <c r="H13" s="33"/>
      <c r="I13" s="32">
        <v>15</v>
      </c>
      <c r="J13" s="34">
        <f t="shared" si="0"/>
        <v>0</v>
      </c>
      <c r="K13" s="34">
        <f t="shared" si="1"/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40" customHeight="1">
      <c r="A14" s="29" t="s">
        <v>69</v>
      </c>
      <c r="B14" s="30" t="s">
        <v>70</v>
      </c>
      <c r="C14" s="31"/>
      <c r="D14" s="30" t="s">
        <v>60</v>
      </c>
      <c r="E14" s="32"/>
      <c r="F14" s="33"/>
      <c r="G14" s="32"/>
      <c r="H14" s="33"/>
      <c r="I14" s="32">
        <v>10</v>
      </c>
      <c r="J14" s="34">
        <f t="shared" si="0"/>
        <v>0</v>
      </c>
      <c r="K14" s="34">
        <f t="shared" si="1"/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383.25" customHeight="1">
      <c r="A15" s="36" t="s">
        <v>71</v>
      </c>
      <c r="B15" s="30" t="s">
        <v>72</v>
      </c>
      <c r="C15" s="37"/>
      <c r="D15" s="30" t="s">
        <v>60</v>
      </c>
      <c r="E15" s="38"/>
      <c r="F15" s="39"/>
      <c r="G15" s="38"/>
      <c r="H15" s="39"/>
      <c r="I15" s="38">
        <v>15</v>
      </c>
      <c r="J15" s="40">
        <f t="shared" si="0"/>
        <v>0</v>
      </c>
      <c r="K15" s="40">
        <f t="shared" si="1"/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2.5" customHeight="1">
      <c r="A16" s="41"/>
      <c r="B16" s="42"/>
      <c r="C16" s="43"/>
      <c r="D16" s="42"/>
      <c r="E16" s="44"/>
      <c r="F16" s="44"/>
      <c r="G16" s="251" t="s">
        <v>73</v>
      </c>
      <c r="H16" s="252"/>
      <c r="I16" s="45">
        <f t="shared" ref="I16:J16" si="2">SUM(I9:I15)</f>
        <v>100</v>
      </c>
      <c r="J16" s="46">
        <f t="shared" si="2"/>
        <v>0</v>
      </c>
      <c r="K16" s="46">
        <f>SUM(K9:K14)</f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253" t="s">
        <v>74</v>
      </c>
      <c r="B17" s="254"/>
      <c r="C17" s="254"/>
      <c r="D17" s="254"/>
      <c r="E17" s="254"/>
      <c r="F17" s="254"/>
      <c r="G17" s="254"/>
      <c r="H17" s="254"/>
      <c r="I17" s="47"/>
      <c r="J17" s="48">
        <f t="shared" ref="J17:K17" si="3">(J16*40)/5</f>
        <v>0</v>
      </c>
      <c r="K17" s="49">
        <f t="shared" si="3"/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255" t="s">
        <v>75</v>
      </c>
      <c r="B18" s="256"/>
      <c r="C18" s="50"/>
      <c r="D18" s="50"/>
      <c r="E18" s="51"/>
      <c r="F18" s="51"/>
      <c r="G18" s="51"/>
      <c r="H18" s="20"/>
      <c r="I18" s="20"/>
      <c r="J18" s="52"/>
      <c r="K18" s="5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54"/>
      <c r="B19" s="4"/>
      <c r="C19" s="15"/>
      <c r="D19" s="4"/>
      <c r="E19" s="55"/>
      <c r="F19" s="55"/>
      <c r="G19" s="55"/>
      <c r="H19" s="257"/>
      <c r="I19" s="249"/>
      <c r="J19" s="249"/>
      <c r="K19" s="24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54"/>
      <c r="B20" s="54"/>
      <c r="C20" s="56"/>
      <c r="D20" s="54"/>
      <c r="E20" s="56"/>
      <c r="F20" s="56"/>
      <c r="G20" s="56"/>
      <c r="H20" s="56"/>
      <c r="I20" s="56"/>
      <c r="J20" s="56"/>
      <c r="K20" s="5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G16:H16"/>
    <mergeCell ref="A17:H17"/>
    <mergeCell ref="A18:B18"/>
    <mergeCell ref="H19:K19"/>
    <mergeCell ref="E3:H3"/>
    <mergeCell ref="J3:K3"/>
    <mergeCell ref="E4:H4"/>
    <mergeCell ref="J4:K4"/>
    <mergeCell ref="E5:F6"/>
    <mergeCell ref="J5:K5"/>
    <mergeCell ref="J6:K6"/>
    <mergeCell ref="G5:H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7"/>
  <sheetViews>
    <sheetView topLeftCell="A16" zoomScale="70" zoomScaleNormal="70" workbookViewId="0">
      <selection activeCell="B22" sqref="B22"/>
    </sheetView>
  </sheetViews>
  <sheetFormatPr defaultColWidth="12.7109375" defaultRowHeight="15" customHeight="1"/>
  <cols>
    <col min="1" max="1" width="9.28515625" customWidth="1"/>
    <col min="2" max="2" width="52.28515625" customWidth="1"/>
    <col min="3" max="3" width="47.28515625" customWidth="1"/>
    <col min="4" max="4" width="13.7109375" style="90" customWidth="1"/>
    <col min="5" max="24" width="8" customWidth="1"/>
  </cols>
  <sheetData>
    <row r="1" spans="1:24" ht="24" customHeight="1">
      <c r="A1" s="85" t="s">
        <v>77</v>
      </c>
      <c r="B1" s="89" t="s">
        <v>78</v>
      </c>
      <c r="C1" s="89" t="s">
        <v>79</v>
      </c>
      <c r="D1" s="89" t="s">
        <v>80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285" customHeight="1">
      <c r="A2" s="272">
        <v>1</v>
      </c>
      <c r="B2" s="86" t="s">
        <v>462</v>
      </c>
      <c r="C2" s="274" t="s">
        <v>215</v>
      </c>
      <c r="D2" s="270">
        <v>40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3" customHeight="1">
      <c r="A3" s="273"/>
      <c r="B3" s="86" t="s">
        <v>445</v>
      </c>
      <c r="C3" s="275"/>
      <c r="D3" s="27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88.25" customHeight="1">
      <c r="A4" s="85"/>
      <c r="B4" s="86" t="s">
        <v>444</v>
      </c>
      <c r="C4" s="276"/>
      <c r="D4" s="271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ht="213.75" customHeight="1">
      <c r="A5" s="85">
        <v>1</v>
      </c>
      <c r="B5" s="86" t="s">
        <v>463</v>
      </c>
      <c r="C5" s="278" t="s">
        <v>216</v>
      </c>
      <c r="D5" s="279">
        <v>5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ht="96">
      <c r="A6" s="85"/>
      <c r="B6" s="86" t="s">
        <v>446</v>
      </c>
      <c r="C6" s="278"/>
      <c r="D6" s="279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</row>
    <row r="7" spans="1:24" ht="78.599999999999994" customHeight="1">
      <c r="A7" s="85">
        <v>1</v>
      </c>
      <c r="B7" s="86" t="s">
        <v>447</v>
      </c>
      <c r="C7" s="278" t="s">
        <v>81</v>
      </c>
      <c r="D7" s="279">
        <v>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1:24" ht="47.25">
      <c r="A8" s="85"/>
      <c r="B8" s="86" t="s">
        <v>340</v>
      </c>
      <c r="C8" s="278"/>
      <c r="D8" s="279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spans="1:24" ht="220.5" customHeight="1">
      <c r="A9" s="222">
        <v>2</v>
      </c>
      <c r="B9" s="236" t="s">
        <v>464</v>
      </c>
      <c r="C9" s="268" t="s">
        <v>448</v>
      </c>
      <c r="D9" s="270">
        <v>10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spans="1:24" ht="48.75" customHeight="1">
      <c r="A10" s="85"/>
      <c r="B10" s="87" t="s">
        <v>449</v>
      </c>
      <c r="C10" s="269"/>
      <c r="D10" s="271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1:24" ht="288">
      <c r="A11" s="85"/>
      <c r="B11" s="87" t="s">
        <v>450</v>
      </c>
      <c r="C11" s="224" t="s">
        <v>451</v>
      </c>
      <c r="D11" s="223">
        <v>5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1:24" ht="288">
      <c r="A12" s="85"/>
      <c r="B12" s="87" t="s">
        <v>465</v>
      </c>
      <c r="C12" s="224" t="s">
        <v>452</v>
      </c>
      <c r="D12" s="223">
        <v>5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1:24" ht="384">
      <c r="A13" s="85">
        <v>3</v>
      </c>
      <c r="B13" s="86" t="s">
        <v>217</v>
      </c>
      <c r="C13" s="86" t="s">
        <v>324</v>
      </c>
      <c r="D13" s="121">
        <v>5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spans="1:24" ht="47.45" customHeight="1">
      <c r="A14" s="85"/>
      <c r="B14" s="86" t="s">
        <v>341</v>
      </c>
      <c r="C14" s="86"/>
      <c r="D14" s="85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spans="1:24" ht="58.15" customHeight="1">
      <c r="A15" s="85">
        <v>4</v>
      </c>
      <c r="B15" s="86" t="s">
        <v>220</v>
      </c>
      <c r="C15" s="86" t="s">
        <v>219</v>
      </c>
      <c r="D15" s="121">
        <v>10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spans="1:24" ht="24">
      <c r="A16" s="88"/>
      <c r="B16" s="86" t="s">
        <v>343</v>
      </c>
      <c r="C16" s="86" t="s">
        <v>342</v>
      </c>
      <c r="D16" s="85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1:24" ht="288">
      <c r="A17" s="85">
        <v>5</v>
      </c>
      <c r="B17" s="86" t="s">
        <v>325</v>
      </c>
      <c r="C17" s="86" t="s">
        <v>224</v>
      </c>
      <c r="D17" s="121">
        <v>10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spans="1:24" ht="47.25">
      <c r="A18" s="88"/>
      <c r="B18" s="87" t="s">
        <v>344</v>
      </c>
      <c r="C18" s="88"/>
      <c r="D18" s="85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spans="1:24" ht="240">
      <c r="A19" s="85">
        <v>5</v>
      </c>
      <c r="B19" s="86" t="s">
        <v>223</v>
      </c>
      <c r="C19" s="86" t="s">
        <v>326</v>
      </c>
      <c r="D19" s="121">
        <v>5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1:24" ht="71.25">
      <c r="A20" s="88"/>
      <c r="B20" s="87" t="s">
        <v>345</v>
      </c>
      <c r="C20" s="88"/>
      <c r="D20" s="85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 ht="24" customHeight="1">
      <c r="A21" s="91"/>
      <c r="B21" s="91"/>
      <c r="C21" s="91"/>
      <c r="D21" s="92">
        <f>SUM(D2:D20)</f>
        <v>100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 ht="24" customHeight="1">
      <c r="A22" s="58"/>
      <c r="B22" s="58"/>
      <c r="C22" s="58"/>
      <c r="D22" s="84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ht="24" customHeight="1">
      <c r="A23" s="58"/>
      <c r="B23" s="58"/>
      <c r="C23" s="58"/>
      <c r="D23" s="84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ht="24" customHeight="1">
      <c r="A24" s="58"/>
      <c r="B24" s="58"/>
      <c r="C24" s="58"/>
      <c r="D24" s="84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1:24" ht="24" customHeight="1">
      <c r="A25" s="58"/>
      <c r="B25" s="58"/>
      <c r="C25" s="58"/>
      <c r="D25" s="84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spans="1:24" ht="24" customHeight="1">
      <c r="A26" s="58"/>
      <c r="B26" s="58"/>
      <c r="C26" s="58"/>
      <c r="D26" s="84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1:24" ht="24" customHeight="1">
      <c r="A27" s="58"/>
      <c r="B27" s="58"/>
      <c r="C27" s="58"/>
      <c r="D27" s="84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</row>
    <row r="28" spans="1:24" ht="24" customHeight="1">
      <c r="A28" s="58"/>
      <c r="B28" s="58"/>
      <c r="C28" s="58"/>
      <c r="D28" s="84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</row>
    <row r="29" spans="1:24" ht="24" customHeight="1">
      <c r="A29" s="58"/>
      <c r="B29" s="58"/>
      <c r="C29" s="58"/>
      <c r="D29" s="84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</row>
    <row r="30" spans="1:24" ht="24" customHeight="1">
      <c r="A30" s="58"/>
      <c r="B30" s="58"/>
      <c r="C30" s="58"/>
      <c r="D30" s="84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spans="1:24" ht="24" customHeight="1">
      <c r="A31" s="58"/>
      <c r="B31" s="58"/>
      <c r="C31" s="58"/>
      <c r="D31" s="84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spans="1:24" ht="24" customHeight="1">
      <c r="A32" s="58"/>
      <c r="B32" s="58"/>
      <c r="C32" s="58"/>
      <c r="D32" s="84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spans="1:24" ht="24" customHeight="1">
      <c r="A33" s="58"/>
      <c r="B33" s="58"/>
      <c r="C33" s="58"/>
      <c r="D33" s="84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spans="1:24" ht="24" customHeight="1">
      <c r="A34" s="58"/>
      <c r="B34" s="58"/>
      <c r="C34" s="58"/>
      <c r="D34" s="84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spans="1:24" ht="24" customHeight="1">
      <c r="A35" s="58"/>
      <c r="B35" s="58"/>
      <c r="C35" s="58"/>
      <c r="D35" s="84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spans="1:24" ht="24" customHeight="1">
      <c r="A36" s="58"/>
      <c r="B36" s="58"/>
      <c r="C36" s="58"/>
      <c r="D36" s="84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ht="24" customHeight="1">
      <c r="A37" s="58"/>
      <c r="B37" s="58"/>
      <c r="C37" s="58"/>
      <c r="D37" s="84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ht="24" customHeight="1">
      <c r="A38" s="58"/>
      <c r="B38" s="58"/>
      <c r="C38" s="58"/>
      <c r="D38" s="84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ht="24" customHeight="1">
      <c r="A39" s="58"/>
      <c r="B39" s="58"/>
      <c r="C39" s="58"/>
      <c r="D39" s="84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ht="24" customHeight="1">
      <c r="A40" s="58"/>
      <c r="B40" s="58"/>
      <c r="C40" s="58"/>
      <c r="D40" s="84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ht="24" customHeight="1">
      <c r="A41" s="58"/>
      <c r="B41" s="58"/>
      <c r="C41" s="58"/>
      <c r="D41" s="84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ht="24" customHeight="1">
      <c r="A42" s="58"/>
      <c r="B42" s="58"/>
      <c r="C42" s="58"/>
      <c r="D42" s="84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ht="24" customHeight="1">
      <c r="A43" s="58"/>
      <c r="B43" s="58"/>
      <c r="C43" s="58"/>
      <c r="D43" s="84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ht="24" customHeight="1">
      <c r="A44" s="58"/>
      <c r="B44" s="58"/>
      <c r="C44" s="58"/>
      <c r="D44" s="84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24" customHeight="1">
      <c r="A45" s="58"/>
      <c r="B45" s="58"/>
      <c r="C45" s="58"/>
      <c r="D45" s="84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24" customHeight="1">
      <c r="A46" s="58"/>
      <c r="B46" s="58"/>
      <c r="C46" s="58"/>
      <c r="D46" s="84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ht="24" customHeight="1">
      <c r="A47" s="58"/>
      <c r="B47" s="58"/>
      <c r="C47" s="58"/>
      <c r="D47" s="84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ht="24" customHeight="1">
      <c r="A48" s="58"/>
      <c r="B48" s="58"/>
      <c r="C48" s="58"/>
      <c r="D48" s="84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1:24" ht="24" customHeight="1">
      <c r="A49" s="58"/>
      <c r="B49" s="58"/>
      <c r="C49" s="58"/>
      <c r="D49" s="84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1:24" ht="24" customHeight="1">
      <c r="A50" s="58"/>
      <c r="B50" s="58"/>
      <c r="C50" s="58"/>
      <c r="D50" s="84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1:24" ht="24" customHeight="1">
      <c r="A51" s="58"/>
      <c r="B51" s="58"/>
      <c r="C51" s="58"/>
      <c r="D51" s="84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1:24" ht="24" customHeight="1">
      <c r="A52" s="58"/>
      <c r="B52" s="58"/>
      <c r="C52" s="58"/>
      <c r="D52" s="84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1:24" ht="24" customHeight="1">
      <c r="A53" s="58"/>
      <c r="B53" s="58"/>
      <c r="C53" s="58"/>
      <c r="D53" s="84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1:24" ht="24" customHeight="1">
      <c r="A54" s="58"/>
      <c r="B54" s="58"/>
      <c r="C54" s="58"/>
      <c r="D54" s="84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ht="24" customHeight="1">
      <c r="A55" s="58"/>
      <c r="B55" s="58"/>
      <c r="C55" s="58"/>
      <c r="D55" s="84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1:24" ht="24" customHeight="1">
      <c r="A56" s="58"/>
      <c r="B56" s="58"/>
      <c r="C56" s="58"/>
      <c r="D56" s="84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ht="24" customHeight="1">
      <c r="A57" s="58"/>
      <c r="B57" s="58"/>
      <c r="C57" s="58"/>
      <c r="D57" s="84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ht="24" customHeight="1">
      <c r="A58" s="58"/>
      <c r="B58" s="58"/>
      <c r="C58" s="58"/>
      <c r="D58" s="84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4" ht="24" customHeight="1">
      <c r="A59" s="58"/>
      <c r="B59" s="58"/>
      <c r="C59" s="58"/>
      <c r="D59" s="84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4" ht="24" customHeight="1">
      <c r="A60" s="58"/>
      <c r="B60" s="58"/>
      <c r="C60" s="58"/>
      <c r="D60" s="84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24" ht="24" customHeight="1">
      <c r="A61" s="58"/>
      <c r="B61" s="58"/>
      <c r="C61" s="58"/>
      <c r="D61" s="84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ht="24" customHeight="1">
      <c r="A62" s="58"/>
      <c r="B62" s="58"/>
      <c r="C62" s="58"/>
      <c r="D62" s="84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ht="24" customHeight="1">
      <c r="A63" s="58"/>
      <c r="B63" s="58"/>
      <c r="C63" s="58"/>
      <c r="D63" s="84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ht="24" customHeight="1">
      <c r="A64" s="58"/>
      <c r="B64" s="58"/>
      <c r="C64" s="58"/>
      <c r="D64" s="84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1:24" ht="24" customHeight="1">
      <c r="A65" s="58"/>
      <c r="B65" s="58"/>
      <c r="C65" s="58"/>
      <c r="D65" s="84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1:24" ht="24" customHeight="1">
      <c r="A66" s="58"/>
      <c r="B66" s="58"/>
      <c r="C66" s="58"/>
      <c r="D66" s="84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1:24" ht="24" customHeight="1">
      <c r="A67" s="58"/>
      <c r="B67" s="58"/>
      <c r="C67" s="58"/>
      <c r="D67" s="84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1:24" ht="24" customHeight="1">
      <c r="A68" s="58"/>
      <c r="B68" s="58"/>
      <c r="C68" s="58"/>
      <c r="D68" s="84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1:24" ht="24" customHeight="1">
      <c r="A69" s="58"/>
      <c r="B69" s="58"/>
      <c r="C69" s="58"/>
      <c r="D69" s="84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1:24" ht="24" customHeight="1">
      <c r="A70" s="58"/>
      <c r="B70" s="58"/>
      <c r="C70" s="58"/>
      <c r="D70" s="84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1:24" ht="24" customHeight="1">
      <c r="A71" s="58"/>
      <c r="B71" s="58"/>
      <c r="C71" s="58"/>
      <c r="D71" s="84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1:24" ht="24" customHeight="1">
      <c r="A72" s="58"/>
      <c r="B72" s="58"/>
      <c r="C72" s="58"/>
      <c r="D72" s="84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1:24" ht="24" customHeight="1">
      <c r="A73" s="58"/>
      <c r="B73" s="58"/>
      <c r="C73" s="58"/>
      <c r="D73" s="84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1:24" ht="24" customHeight="1">
      <c r="A74" s="58"/>
      <c r="B74" s="58"/>
      <c r="C74" s="58"/>
      <c r="D74" s="84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1:24" ht="24" customHeight="1">
      <c r="A75" s="58"/>
      <c r="B75" s="58"/>
      <c r="C75" s="58"/>
      <c r="D75" s="84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1:24" ht="24" customHeight="1">
      <c r="A76" s="58"/>
      <c r="B76" s="58"/>
      <c r="C76" s="58"/>
      <c r="D76" s="84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1:24" ht="24" customHeight="1">
      <c r="A77" s="58"/>
      <c r="B77" s="58"/>
      <c r="C77" s="58"/>
      <c r="D77" s="84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spans="1:24" ht="24" customHeight="1">
      <c r="A78" s="58"/>
      <c r="B78" s="58"/>
      <c r="C78" s="58"/>
      <c r="D78" s="84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</row>
    <row r="79" spans="1:24" ht="24" customHeight="1">
      <c r="A79" s="58"/>
      <c r="B79" s="58"/>
      <c r="C79" s="58"/>
      <c r="D79" s="84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</row>
    <row r="80" spans="1:24" ht="24" customHeight="1">
      <c r="A80" s="58"/>
      <c r="B80" s="58"/>
      <c r="C80" s="58"/>
      <c r="D80" s="84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</row>
    <row r="81" spans="1:24" ht="24" customHeight="1">
      <c r="A81" s="58"/>
      <c r="B81" s="58"/>
      <c r="C81" s="58"/>
      <c r="D81" s="84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1:24" ht="24" customHeight="1">
      <c r="A82" s="58"/>
      <c r="B82" s="58"/>
      <c r="C82" s="58"/>
      <c r="D82" s="84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</row>
    <row r="83" spans="1:24" ht="24" customHeight="1">
      <c r="A83" s="58"/>
      <c r="B83" s="58"/>
      <c r="C83" s="58"/>
      <c r="D83" s="84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</row>
    <row r="84" spans="1:24" ht="24" customHeight="1">
      <c r="A84" s="58"/>
      <c r="B84" s="58"/>
      <c r="C84" s="58"/>
      <c r="D84" s="84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</row>
    <row r="85" spans="1:24" ht="24" customHeight="1">
      <c r="A85" s="58"/>
      <c r="B85" s="58"/>
      <c r="C85" s="58"/>
      <c r="D85" s="84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</row>
    <row r="86" spans="1:24" ht="24" customHeight="1">
      <c r="A86" s="58"/>
      <c r="B86" s="58"/>
      <c r="C86" s="58"/>
      <c r="D86" s="84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</row>
    <row r="87" spans="1:24" ht="24" customHeight="1">
      <c r="A87" s="58"/>
      <c r="B87" s="58"/>
      <c r="C87" s="58"/>
      <c r="D87" s="84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</row>
    <row r="88" spans="1:24" ht="24" customHeight="1">
      <c r="A88" s="58"/>
      <c r="B88" s="58"/>
      <c r="C88" s="58"/>
      <c r="D88" s="84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</row>
    <row r="89" spans="1:24" ht="24" customHeight="1">
      <c r="A89" s="58"/>
      <c r="B89" s="58"/>
      <c r="C89" s="58"/>
      <c r="D89" s="84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</row>
    <row r="90" spans="1:24" ht="24" customHeight="1">
      <c r="A90" s="58"/>
      <c r="B90" s="58"/>
      <c r="C90" s="58"/>
      <c r="D90" s="84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</row>
    <row r="91" spans="1:24" ht="24" customHeight="1">
      <c r="A91" s="58"/>
      <c r="B91" s="58"/>
      <c r="C91" s="58"/>
      <c r="D91" s="84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</row>
    <row r="92" spans="1:24" ht="24" customHeight="1">
      <c r="A92" s="58"/>
      <c r="B92" s="58"/>
      <c r="C92" s="58"/>
      <c r="D92" s="84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</row>
    <row r="93" spans="1:24" ht="24" customHeight="1">
      <c r="A93" s="58"/>
      <c r="B93" s="58"/>
      <c r="C93" s="58"/>
      <c r="D93" s="84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</row>
    <row r="94" spans="1:24" ht="24" customHeight="1">
      <c r="A94" s="58"/>
      <c r="B94" s="58"/>
      <c r="C94" s="58"/>
      <c r="D94" s="84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</row>
    <row r="95" spans="1:24" ht="24" customHeight="1">
      <c r="A95" s="58"/>
      <c r="B95" s="58"/>
      <c r="C95" s="58"/>
      <c r="D95" s="84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</row>
    <row r="96" spans="1:24" ht="24" customHeight="1">
      <c r="A96" s="58"/>
      <c r="B96" s="58"/>
      <c r="C96" s="58"/>
      <c r="D96" s="84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</row>
    <row r="97" spans="1:24" ht="24" customHeight="1">
      <c r="A97" s="58"/>
      <c r="B97" s="58"/>
      <c r="C97" s="58"/>
      <c r="D97" s="84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</row>
    <row r="98" spans="1:24" ht="24" customHeight="1">
      <c r="A98" s="58"/>
      <c r="B98" s="58"/>
      <c r="C98" s="58"/>
      <c r="D98" s="84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</row>
    <row r="99" spans="1:24" ht="24" customHeight="1">
      <c r="A99" s="58"/>
      <c r="B99" s="58"/>
      <c r="C99" s="58"/>
      <c r="D99" s="84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</row>
    <row r="100" spans="1:24" ht="24" customHeight="1">
      <c r="A100" s="58"/>
      <c r="B100" s="58"/>
      <c r="C100" s="58"/>
      <c r="D100" s="84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</row>
    <row r="101" spans="1:24" ht="24" customHeight="1">
      <c r="A101" s="58"/>
      <c r="B101" s="58"/>
      <c r="C101" s="58"/>
      <c r="D101" s="84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</row>
    <row r="102" spans="1:24" ht="24" customHeight="1">
      <c r="A102" s="58"/>
      <c r="B102" s="58"/>
      <c r="C102" s="58"/>
      <c r="D102" s="84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</row>
    <row r="103" spans="1:24" ht="24" customHeight="1">
      <c r="A103" s="58"/>
      <c r="B103" s="58"/>
      <c r="C103" s="58"/>
      <c r="D103" s="84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</row>
    <row r="104" spans="1:24" ht="24" customHeight="1">
      <c r="A104" s="58"/>
      <c r="B104" s="58"/>
      <c r="C104" s="58"/>
      <c r="D104" s="84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</row>
    <row r="105" spans="1:24" ht="24" customHeight="1">
      <c r="A105" s="58"/>
      <c r="B105" s="58"/>
      <c r="C105" s="58"/>
      <c r="D105" s="84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</row>
    <row r="106" spans="1:24" ht="24" customHeight="1">
      <c r="A106" s="58"/>
      <c r="B106" s="58"/>
      <c r="C106" s="58"/>
      <c r="D106" s="84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</row>
    <row r="107" spans="1:24" ht="24" customHeight="1">
      <c r="A107" s="58"/>
      <c r="B107" s="58"/>
      <c r="C107" s="58"/>
      <c r="D107" s="84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</row>
    <row r="108" spans="1:24" ht="24" customHeight="1">
      <c r="A108" s="58"/>
      <c r="B108" s="58"/>
      <c r="C108" s="58"/>
      <c r="D108" s="84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</row>
    <row r="109" spans="1:24" ht="24" customHeight="1">
      <c r="A109" s="58"/>
      <c r="B109" s="58"/>
      <c r="C109" s="58"/>
      <c r="D109" s="84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</row>
    <row r="110" spans="1:24" ht="24" customHeight="1">
      <c r="A110" s="58"/>
      <c r="B110" s="58"/>
      <c r="C110" s="58"/>
      <c r="D110" s="84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</row>
    <row r="111" spans="1:24" ht="24" customHeight="1">
      <c r="A111" s="58"/>
      <c r="B111" s="58"/>
      <c r="C111" s="58"/>
      <c r="D111" s="84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</row>
    <row r="112" spans="1:24" ht="24" customHeight="1">
      <c r="A112" s="58"/>
      <c r="B112" s="58"/>
      <c r="C112" s="58"/>
      <c r="D112" s="84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</row>
    <row r="113" spans="1:24" ht="24" customHeight="1">
      <c r="A113" s="58"/>
      <c r="B113" s="58"/>
      <c r="C113" s="58"/>
      <c r="D113" s="84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</row>
    <row r="114" spans="1:24" ht="24" customHeight="1">
      <c r="A114" s="58"/>
      <c r="B114" s="58"/>
      <c r="C114" s="58"/>
      <c r="D114" s="84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</row>
    <row r="115" spans="1:24" ht="24" customHeight="1">
      <c r="A115" s="58"/>
      <c r="B115" s="58"/>
      <c r="C115" s="58"/>
      <c r="D115" s="84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</row>
    <row r="116" spans="1:24" ht="24" customHeight="1">
      <c r="A116" s="58"/>
      <c r="B116" s="58"/>
      <c r="C116" s="58"/>
      <c r="D116" s="84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</row>
    <row r="117" spans="1:24" ht="24" customHeight="1">
      <c r="A117" s="58"/>
      <c r="B117" s="58"/>
      <c r="C117" s="58"/>
      <c r="D117" s="84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</row>
    <row r="118" spans="1:24" ht="24" customHeight="1">
      <c r="A118" s="58"/>
      <c r="B118" s="58"/>
      <c r="C118" s="58"/>
      <c r="D118" s="84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</row>
    <row r="119" spans="1:24" ht="24" customHeight="1">
      <c r="A119" s="58"/>
      <c r="B119" s="58"/>
      <c r="C119" s="58"/>
      <c r="D119" s="84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</row>
    <row r="120" spans="1:24" ht="24" customHeight="1">
      <c r="A120" s="58"/>
      <c r="B120" s="58"/>
      <c r="C120" s="58"/>
      <c r="D120" s="84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</row>
    <row r="121" spans="1:24" ht="24" customHeight="1">
      <c r="A121" s="58"/>
      <c r="B121" s="58"/>
      <c r="C121" s="58"/>
      <c r="D121" s="84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</row>
    <row r="122" spans="1:24" ht="24" customHeight="1">
      <c r="A122" s="58"/>
      <c r="B122" s="58"/>
      <c r="C122" s="58"/>
      <c r="D122" s="84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</row>
    <row r="123" spans="1:24" ht="24" customHeight="1">
      <c r="A123" s="58"/>
      <c r="B123" s="58"/>
      <c r="C123" s="58"/>
      <c r="D123" s="84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</row>
    <row r="124" spans="1:24" ht="24" customHeight="1">
      <c r="A124" s="58"/>
      <c r="B124" s="58"/>
      <c r="C124" s="58"/>
      <c r="D124" s="84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</row>
    <row r="125" spans="1:24" ht="24" customHeight="1">
      <c r="A125" s="58"/>
      <c r="B125" s="58"/>
      <c r="C125" s="58"/>
      <c r="D125" s="84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</row>
    <row r="126" spans="1:24" ht="24" customHeight="1">
      <c r="A126" s="58"/>
      <c r="B126" s="58"/>
      <c r="C126" s="58"/>
      <c r="D126" s="84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</row>
    <row r="127" spans="1:24" ht="24" customHeight="1">
      <c r="A127" s="58"/>
      <c r="B127" s="58"/>
      <c r="C127" s="58"/>
      <c r="D127" s="84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</row>
    <row r="128" spans="1:24" ht="24" customHeight="1">
      <c r="A128" s="58"/>
      <c r="B128" s="58"/>
      <c r="C128" s="58"/>
      <c r="D128" s="84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</row>
    <row r="129" spans="1:24" ht="24" customHeight="1">
      <c r="A129" s="58"/>
      <c r="B129" s="58"/>
      <c r="C129" s="58"/>
      <c r="D129" s="84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</row>
    <row r="130" spans="1:24" ht="24" customHeight="1">
      <c r="A130" s="58"/>
      <c r="B130" s="58"/>
      <c r="C130" s="58"/>
      <c r="D130" s="84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</row>
    <row r="131" spans="1:24" ht="24" customHeight="1">
      <c r="A131" s="58"/>
      <c r="B131" s="58"/>
      <c r="C131" s="58"/>
      <c r="D131" s="84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</row>
    <row r="132" spans="1:24" ht="24" customHeight="1">
      <c r="A132" s="58"/>
      <c r="B132" s="58"/>
      <c r="C132" s="58"/>
      <c r="D132" s="84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</row>
    <row r="133" spans="1:24" ht="24" customHeight="1">
      <c r="A133" s="58"/>
      <c r="B133" s="58"/>
      <c r="C133" s="58"/>
      <c r="D133" s="84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</row>
    <row r="134" spans="1:24" ht="24" customHeight="1">
      <c r="A134" s="58"/>
      <c r="B134" s="58"/>
      <c r="C134" s="58"/>
      <c r="D134" s="84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</row>
    <row r="135" spans="1:24" ht="24" customHeight="1">
      <c r="A135" s="58"/>
      <c r="B135" s="58"/>
      <c r="C135" s="58"/>
      <c r="D135" s="84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</row>
    <row r="136" spans="1:24" ht="24" customHeight="1">
      <c r="A136" s="58"/>
      <c r="B136" s="58"/>
      <c r="C136" s="58"/>
      <c r="D136" s="84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</row>
    <row r="137" spans="1:24" ht="24" customHeight="1">
      <c r="A137" s="58"/>
      <c r="B137" s="58"/>
      <c r="C137" s="58"/>
      <c r="D137" s="84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</row>
    <row r="138" spans="1:24" ht="24" customHeight="1">
      <c r="A138" s="58"/>
      <c r="B138" s="58"/>
      <c r="C138" s="58"/>
      <c r="D138" s="84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</row>
    <row r="139" spans="1:24" ht="24" customHeight="1">
      <c r="A139" s="58"/>
      <c r="B139" s="58"/>
      <c r="C139" s="58"/>
      <c r="D139" s="84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</row>
    <row r="140" spans="1:24" ht="24" customHeight="1">
      <c r="A140" s="58"/>
      <c r="B140" s="58"/>
      <c r="C140" s="58"/>
      <c r="D140" s="84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</row>
    <row r="141" spans="1:24" ht="24" customHeight="1">
      <c r="A141" s="58"/>
      <c r="B141" s="58"/>
      <c r="C141" s="58"/>
      <c r="D141" s="84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</row>
    <row r="142" spans="1:24" ht="24" customHeight="1">
      <c r="A142" s="58"/>
      <c r="B142" s="58"/>
      <c r="C142" s="58"/>
      <c r="D142" s="84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</row>
    <row r="143" spans="1:24" ht="24" customHeight="1">
      <c r="A143" s="58"/>
      <c r="B143" s="58"/>
      <c r="C143" s="58"/>
      <c r="D143" s="84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</row>
    <row r="144" spans="1:24" ht="24" customHeight="1">
      <c r="A144" s="58"/>
      <c r="B144" s="58"/>
      <c r="C144" s="58"/>
      <c r="D144" s="84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</row>
    <row r="145" spans="1:24" ht="24" customHeight="1">
      <c r="A145" s="58"/>
      <c r="B145" s="58"/>
      <c r="C145" s="58"/>
      <c r="D145" s="84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</row>
    <row r="146" spans="1:24" ht="24" customHeight="1">
      <c r="A146" s="58"/>
      <c r="B146" s="58"/>
      <c r="C146" s="58"/>
      <c r="D146" s="84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</row>
    <row r="147" spans="1:24" ht="24" customHeight="1">
      <c r="A147" s="58"/>
      <c r="B147" s="58"/>
      <c r="C147" s="58"/>
      <c r="D147" s="84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</row>
    <row r="148" spans="1:24" ht="24" customHeight="1">
      <c r="A148" s="58"/>
      <c r="B148" s="58"/>
      <c r="C148" s="58"/>
      <c r="D148" s="84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</row>
    <row r="149" spans="1:24" ht="24" customHeight="1">
      <c r="A149" s="58"/>
      <c r="B149" s="58"/>
      <c r="C149" s="58"/>
      <c r="D149" s="84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</row>
    <row r="150" spans="1:24" ht="24" customHeight="1">
      <c r="A150" s="58"/>
      <c r="B150" s="58"/>
      <c r="C150" s="58"/>
      <c r="D150" s="84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</row>
    <row r="151" spans="1:24" ht="24" customHeight="1">
      <c r="A151" s="58"/>
      <c r="B151" s="58"/>
      <c r="C151" s="58"/>
      <c r="D151" s="84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</row>
    <row r="152" spans="1:24" ht="24" customHeight="1">
      <c r="A152" s="58"/>
      <c r="B152" s="58"/>
      <c r="C152" s="58"/>
      <c r="D152" s="84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</row>
    <row r="153" spans="1:24" ht="24" customHeight="1">
      <c r="A153" s="58"/>
      <c r="B153" s="58"/>
      <c r="C153" s="58"/>
      <c r="D153" s="84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</row>
    <row r="154" spans="1:24" ht="24" customHeight="1">
      <c r="A154" s="58"/>
      <c r="B154" s="58"/>
      <c r="C154" s="58"/>
      <c r="D154" s="84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</row>
    <row r="155" spans="1:24" ht="24" customHeight="1">
      <c r="A155" s="58"/>
      <c r="B155" s="58"/>
      <c r="C155" s="58"/>
      <c r="D155" s="84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</row>
    <row r="156" spans="1:24" ht="24" customHeight="1">
      <c r="A156" s="58"/>
      <c r="B156" s="58"/>
      <c r="C156" s="58"/>
      <c r="D156" s="84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</row>
    <row r="157" spans="1:24" ht="24" customHeight="1">
      <c r="A157" s="58"/>
      <c r="B157" s="58"/>
      <c r="C157" s="58"/>
      <c r="D157" s="84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</row>
    <row r="158" spans="1:24" ht="24" customHeight="1">
      <c r="A158" s="58"/>
      <c r="B158" s="58"/>
      <c r="C158" s="58"/>
      <c r="D158" s="84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</row>
    <row r="159" spans="1:24" ht="24" customHeight="1">
      <c r="A159" s="58"/>
      <c r="B159" s="58"/>
      <c r="C159" s="58"/>
      <c r="D159" s="84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</row>
    <row r="160" spans="1:24" ht="24" customHeight="1">
      <c r="A160" s="58"/>
      <c r="B160" s="58"/>
      <c r="C160" s="58"/>
      <c r="D160" s="84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</row>
    <row r="161" spans="1:24" ht="24" customHeight="1">
      <c r="A161" s="58"/>
      <c r="B161" s="58"/>
      <c r="C161" s="58"/>
      <c r="D161" s="84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</row>
    <row r="162" spans="1:24" ht="24" customHeight="1">
      <c r="A162" s="58"/>
      <c r="B162" s="58"/>
      <c r="C162" s="58"/>
      <c r="D162" s="84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</row>
    <row r="163" spans="1:24" ht="24" customHeight="1">
      <c r="A163" s="58"/>
      <c r="B163" s="58"/>
      <c r="C163" s="58"/>
      <c r="D163" s="84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</row>
    <row r="164" spans="1:24" ht="24" customHeight="1">
      <c r="A164" s="58"/>
      <c r="B164" s="58"/>
      <c r="C164" s="58"/>
      <c r="D164" s="84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</row>
    <row r="165" spans="1:24" ht="24" customHeight="1">
      <c r="A165" s="58"/>
      <c r="B165" s="58"/>
      <c r="C165" s="58"/>
      <c r="D165" s="84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</row>
    <row r="166" spans="1:24" ht="24" customHeight="1">
      <c r="A166" s="58"/>
      <c r="B166" s="58"/>
      <c r="C166" s="58"/>
      <c r="D166" s="84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</row>
    <row r="167" spans="1:24" ht="24" customHeight="1">
      <c r="A167" s="58"/>
      <c r="B167" s="58"/>
      <c r="C167" s="58"/>
      <c r="D167" s="84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</row>
    <row r="168" spans="1:24" ht="24" customHeight="1">
      <c r="A168" s="58"/>
      <c r="B168" s="58"/>
      <c r="C168" s="58"/>
      <c r="D168" s="84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</row>
    <row r="169" spans="1:24" ht="24" customHeight="1">
      <c r="A169" s="58"/>
      <c r="B169" s="58"/>
      <c r="C169" s="58"/>
      <c r="D169" s="84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</row>
    <row r="170" spans="1:24" ht="24" customHeight="1">
      <c r="A170" s="58"/>
      <c r="B170" s="58"/>
      <c r="C170" s="58"/>
      <c r="D170" s="84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</row>
    <row r="171" spans="1:24" ht="24" customHeight="1">
      <c r="A171" s="58"/>
      <c r="B171" s="58"/>
      <c r="C171" s="58"/>
      <c r="D171" s="84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</row>
    <row r="172" spans="1:24" ht="24" customHeight="1">
      <c r="A172" s="58"/>
      <c r="B172" s="58"/>
      <c r="C172" s="58"/>
      <c r="D172" s="84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</row>
    <row r="173" spans="1:24" ht="24" customHeight="1">
      <c r="A173" s="58"/>
      <c r="B173" s="58"/>
      <c r="C173" s="58"/>
      <c r="D173" s="84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</row>
    <row r="174" spans="1:24" ht="24" customHeight="1">
      <c r="A174" s="58"/>
      <c r="B174" s="58"/>
      <c r="C174" s="58"/>
      <c r="D174" s="84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</row>
    <row r="175" spans="1:24" ht="24" customHeight="1">
      <c r="A175" s="58"/>
      <c r="B175" s="58"/>
      <c r="C175" s="58"/>
      <c r="D175" s="84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</row>
    <row r="176" spans="1:24" ht="24" customHeight="1">
      <c r="A176" s="58"/>
      <c r="B176" s="58"/>
      <c r="C176" s="58"/>
      <c r="D176" s="84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</row>
    <row r="177" spans="1:24" ht="24" customHeight="1">
      <c r="A177" s="58"/>
      <c r="B177" s="58"/>
      <c r="C177" s="58"/>
      <c r="D177" s="84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</row>
    <row r="178" spans="1:24" ht="24" customHeight="1">
      <c r="A178" s="58"/>
      <c r="B178" s="58"/>
      <c r="C178" s="58"/>
      <c r="D178" s="84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</row>
    <row r="179" spans="1:24" ht="24" customHeight="1">
      <c r="A179" s="58"/>
      <c r="B179" s="58"/>
      <c r="C179" s="58"/>
      <c r="D179" s="84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</row>
    <row r="180" spans="1:24" ht="24" customHeight="1">
      <c r="A180" s="58"/>
      <c r="B180" s="58"/>
      <c r="C180" s="58"/>
      <c r="D180" s="84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</row>
    <row r="181" spans="1:24" ht="24" customHeight="1">
      <c r="A181" s="58"/>
      <c r="B181" s="58"/>
      <c r="C181" s="58"/>
      <c r="D181" s="84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</row>
    <row r="182" spans="1:24" ht="24" customHeight="1">
      <c r="A182" s="58"/>
      <c r="B182" s="58"/>
      <c r="C182" s="58"/>
      <c r="D182" s="84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</row>
    <row r="183" spans="1:24" ht="24" customHeight="1">
      <c r="A183" s="58"/>
      <c r="B183" s="58"/>
      <c r="C183" s="58"/>
      <c r="D183" s="84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</row>
    <row r="184" spans="1:24" ht="24" customHeight="1">
      <c r="A184" s="58"/>
      <c r="B184" s="58"/>
      <c r="C184" s="58"/>
      <c r="D184" s="84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</row>
    <row r="185" spans="1:24" ht="24" customHeight="1">
      <c r="A185" s="58"/>
      <c r="B185" s="58"/>
      <c r="C185" s="58"/>
      <c r="D185" s="84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</row>
    <row r="186" spans="1:24" ht="24" customHeight="1">
      <c r="A186" s="58"/>
      <c r="B186" s="58"/>
      <c r="C186" s="58"/>
      <c r="D186" s="84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</row>
    <row r="187" spans="1:24" ht="24" customHeight="1">
      <c r="A187" s="58"/>
      <c r="B187" s="58"/>
      <c r="C187" s="58"/>
      <c r="D187" s="84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</row>
    <row r="188" spans="1:24" ht="24" customHeight="1">
      <c r="A188" s="58"/>
      <c r="B188" s="58"/>
      <c r="C188" s="58"/>
      <c r="D188" s="84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</row>
    <row r="189" spans="1:24" ht="24" customHeight="1">
      <c r="A189" s="58"/>
      <c r="B189" s="58"/>
      <c r="C189" s="58"/>
      <c r="D189" s="84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</row>
    <row r="190" spans="1:24" ht="24" customHeight="1">
      <c r="A190" s="58"/>
      <c r="B190" s="58"/>
      <c r="C190" s="58"/>
      <c r="D190" s="84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</row>
    <row r="191" spans="1:24" ht="24" customHeight="1">
      <c r="A191" s="58"/>
      <c r="B191" s="58"/>
      <c r="C191" s="58"/>
      <c r="D191" s="84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</row>
    <row r="192" spans="1:24" ht="24" customHeight="1">
      <c r="A192" s="58"/>
      <c r="B192" s="58"/>
      <c r="C192" s="58"/>
      <c r="D192" s="84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</row>
    <row r="193" spans="1:24" ht="24" customHeight="1">
      <c r="A193" s="58"/>
      <c r="B193" s="58"/>
      <c r="C193" s="58"/>
      <c r="D193" s="84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</row>
    <row r="194" spans="1:24" ht="24" customHeight="1">
      <c r="A194" s="58"/>
      <c r="B194" s="58"/>
      <c r="C194" s="58"/>
      <c r="D194" s="84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</row>
    <row r="195" spans="1:24" ht="24" customHeight="1">
      <c r="A195" s="58"/>
      <c r="B195" s="58"/>
      <c r="C195" s="58"/>
      <c r="D195" s="84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</row>
    <row r="196" spans="1:24" ht="24" customHeight="1">
      <c r="A196" s="58"/>
      <c r="B196" s="58"/>
      <c r="C196" s="58"/>
      <c r="D196" s="84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</row>
    <row r="197" spans="1:24" ht="24" customHeight="1">
      <c r="A197" s="58"/>
      <c r="B197" s="58"/>
      <c r="C197" s="58"/>
      <c r="D197" s="84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</row>
    <row r="198" spans="1:24" ht="24" customHeight="1">
      <c r="A198" s="58"/>
      <c r="B198" s="58"/>
      <c r="C198" s="58"/>
      <c r="D198" s="84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</row>
    <row r="199" spans="1:24" ht="24" customHeight="1">
      <c r="A199" s="58"/>
      <c r="B199" s="58"/>
      <c r="C199" s="58"/>
      <c r="D199" s="84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</row>
    <row r="200" spans="1:24" ht="24" customHeight="1">
      <c r="A200" s="58"/>
      <c r="B200" s="58"/>
      <c r="C200" s="58"/>
      <c r="D200" s="84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</row>
    <row r="201" spans="1:24" ht="24" customHeight="1">
      <c r="A201" s="58"/>
      <c r="B201" s="58"/>
      <c r="C201" s="58"/>
      <c r="D201" s="84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</row>
    <row r="202" spans="1:24" ht="24" customHeight="1">
      <c r="A202" s="58"/>
      <c r="B202" s="58"/>
      <c r="C202" s="58"/>
      <c r="D202" s="84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</row>
    <row r="203" spans="1:24" ht="24" customHeight="1">
      <c r="A203" s="58"/>
      <c r="B203" s="58"/>
      <c r="C203" s="58"/>
      <c r="D203" s="84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</row>
    <row r="204" spans="1:24" ht="24" customHeight="1">
      <c r="A204" s="58"/>
      <c r="B204" s="58"/>
      <c r="C204" s="58"/>
      <c r="D204" s="84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</row>
    <row r="205" spans="1:24" ht="24" customHeight="1">
      <c r="A205" s="58"/>
      <c r="B205" s="58"/>
      <c r="C205" s="58"/>
      <c r="D205" s="84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</row>
    <row r="206" spans="1:24" ht="24" customHeight="1">
      <c r="A206" s="58"/>
      <c r="B206" s="58"/>
      <c r="C206" s="58"/>
      <c r="D206" s="84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</row>
    <row r="207" spans="1:24" ht="24" customHeight="1">
      <c r="A207" s="58"/>
      <c r="B207" s="58"/>
      <c r="C207" s="58"/>
      <c r="D207" s="84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</row>
    <row r="208" spans="1:24" ht="24" customHeight="1">
      <c r="A208" s="58"/>
      <c r="B208" s="58"/>
      <c r="C208" s="58"/>
      <c r="D208" s="84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</row>
    <row r="209" spans="1:24" ht="24" customHeight="1">
      <c r="A209" s="58"/>
      <c r="B209" s="58"/>
      <c r="C209" s="58"/>
      <c r="D209" s="84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</row>
    <row r="210" spans="1:24" ht="24" customHeight="1">
      <c r="A210" s="58"/>
      <c r="B210" s="58"/>
      <c r="C210" s="58"/>
      <c r="D210" s="84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</row>
    <row r="211" spans="1:24" ht="24" customHeight="1">
      <c r="A211" s="58"/>
      <c r="B211" s="58"/>
      <c r="C211" s="58"/>
      <c r="D211" s="84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</row>
    <row r="212" spans="1:24" ht="24" customHeight="1">
      <c r="A212" s="58"/>
      <c r="B212" s="58"/>
      <c r="C212" s="58"/>
      <c r="D212" s="84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</row>
    <row r="213" spans="1:24" ht="24" customHeight="1">
      <c r="A213" s="58"/>
      <c r="B213" s="58"/>
      <c r="C213" s="58"/>
      <c r="D213" s="84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</row>
    <row r="214" spans="1:24" ht="24" customHeight="1">
      <c r="A214" s="58"/>
      <c r="B214" s="58"/>
      <c r="C214" s="58"/>
      <c r="D214" s="84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</row>
    <row r="215" spans="1:24" ht="24" customHeight="1">
      <c r="A215" s="58"/>
      <c r="B215" s="58"/>
      <c r="C215" s="58"/>
      <c r="D215" s="84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</row>
    <row r="216" spans="1:24" ht="24" customHeight="1">
      <c r="A216" s="58"/>
      <c r="B216" s="58"/>
      <c r="C216" s="58"/>
      <c r="D216" s="84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</row>
    <row r="217" spans="1:24" ht="24" customHeight="1">
      <c r="A217" s="58"/>
      <c r="B217" s="58"/>
      <c r="C217" s="58"/>
      <c r="D217" s="84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</row>
    <row r="218" spans="1:24" ht="24" customHeight="1">
      <c r="A218" s="58"/>
      <c r="B218" s="58"/>
      <c r="C218" s="58"/>
      <c r="D218" s="84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</row>
    <row r="219" spans="1:24" ht="24" customHeight="1">
      <c r="A219" s="58"/>
      <c r="B219" s="58"/>
      <c r="C219" s="58"/>
      <c r="D219" s="84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</row>
    <row r="220" spans="1:24" ht="24" customHeight="1">
      <c r="A220" s="58"/>
      <c r="B220" s="58"/>
      <c r="C220" s="58"/>
      <c r="D220" s="84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</row>
    <row r="221" spans="1:24" ht="24" customHeight="1">
      <c r="A221" s="58"/>
      <c r="B221" s="58"/>
      <c r="C221" s="58"/>
      <c r="D221" s="84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</row>
    <row r="222" spans="1:24" ht="24" customHeight="1">
      <c r="A222" s="58"/>
      <c r="B222" s="58"/>
      <c r="C222" s="58"/>
      <c r="D222" s="84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</row>
    <row r="223" spans="1:24" ht="24" customHeight="1">
      <c r="A223" s="58"/>
      <c r="B223" s="58"/>
      <c r="C223" s="58"/>
      <c r="D223" s="84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</row>
    <row r="224" spans="1:24" ht="24" customHeight="1">
      <c r="A224" s="58"/>
      <c r="B224" s="58"/>
      <c r="C224" s="58"/>
      <c r="D224" s="84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</row>
    <row r="225" spans="1:24" ht="24" customHeight="1">
      <c r="A225" s="58"/>
      <c r="B225" s="58"/>
      <c r="C225" s="58"/>
      <c r="D225" s="84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</row>
    <row r="226" spans="1:24" ht="24" customHeight="1">
      <c r="A226" s="58"/>
      <c r="B226" s="58"/>
      <c r="C226" s="58"/>
      <c r="D226" s="84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</row>
    <row r="227" spans="1:24" ht="24" customHeight="1">
      <c r="A227" s="58"/>
      <c r="B227" s="58"/>
      <c r="C227" s="58"/>
      <c r="D227" s="84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</row>
    <row r="228" spans="1:24" ht="24" customHeight="1">
      <c r="A228" s="58"/>
      <c r="B228" s="58"/>
      <c r="C228" s="58"/>
      <c r="D228" s="84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</row>
    <row r="229" spans="1:24" ht="24" customHeight="1">
      <c r="A229" s="58"/>
      <c r="B229" s="58"/>
      <c r="C229" s="58"/>
      <c r="D229" s="84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</row>
    <row r="230" spans="1:24" ht="24" customHeight="1">
      <c r="A230" s="58"/>
      <c r="B230" s="58"/>
      <c r="C230" s="58"/>
      <c r="D230" s="84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</row>
    <row r="231" spans="1:24" ht="24" customHeight="1">
      <c r="A231" s="58"/>
      <c r="B231" s="58"/>
      <c r="C231" s="58"/>
      <c r="D231" s="84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</row>
    <row r="232" spans="1:24" ht="24" customHeight="1">
      <c r="A232" s="58"/>
      <c r="B232" s="58"/>
      <c r="C232" s="58"/>
      <c r="D232" s="84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</row>
    <row r="233" spans="1:24" ht="24" customHeight="1">
      <c r="A233" s="58"/>
      <c r="B233" s="58"/>
      <c r="C233" s="58"/>
      <c r="D233" s="84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</row>
    <row r="234" spans="1:24" ht="24" customHeight="1">
      <c r="A234" s="58"/>
      <c r="B234" s="58"/>
      <c r="C234" s="58"/>
      <c r="D234" s="84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</row>
    <row r="235" spans="1:24" ht="24" customHeight="1">
      <c r="A235" s="58"/>
      <c r="B235" s="58"/>
      <c r="C235" s="58"/>
      <c r="D235" s="84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</row>
    <row r="236" spans="1:24" ht="24" customHeight="1">
      <c r="A236" s="58"/>
      <c r="B236" s="58"/>
      <c r="C236" s="58"/>
      <c r="D236" s="84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</row>
    <row r="237" spans="1:24" ht="24" customHeight="1">
      <c r="A237" s="58"/>
      <c r="B237" s="58"/>
      <c r="C237" s="58"/>
      <c r="D237" s="84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</row>
    <row r="238" spans="1:24" ht="24" customHeight="1">
      <c r="A238" s="58"/>
      <c r="B238" s="58"/>
      <c r="C238" s="58"/>
      <c r="D238" s="84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</row>
    <row r="239" spans="1:24" ht="24" customHeight="1">
      <c r="A239" s="58"/>
      <c r="B239" s="58"/>
      <c r="C239" s="58"/>
      <c r="D239" s="84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</row>
    <row r="240" spans="1:24" ht="24" customHeight="1">
      <c r="A240" s="58"/>
      <c r="B240" s="58"/>
      <c r="C240" s="58"/>
      <c r="D240" s="84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</row>
    <row r="241" spans="1:24" ht="24" customHeight="1">
      <c r="A241" s="58"/>
      <c r="B241" s="58"/>
      <c r="C241" s="58"/>
      <c r="D241" s="84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</row>
    <row r="242" spans="1:24" ht="24" customHeight="1">
      <c r="A242" s="58"/>
      <c r="B242" s="58"/>
      <c r="C242" s="58"/>
      <c r="D242" s="84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</row>
    <row r="243" spans="1:24" ht="24" customHeight="1">
      <c r="A243" s="58"/>
      <c r="B243" s="58"/>
      <c r="C243" s="58"/>
      <c r="D243" s="84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</row>
    <row r="244" spans="1:24" ht="24" customHeight="1">
      <c r="A244" s="58"/>
      <c r="B244" s="58"/>
      <c r="C244" s="58"/>
      <c r="D244" s="84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</row>
    <row r="245" spans="1:24" ht="24" customHeight="1">
      <c r="A245" s="58"/>
      <c r="B245" s="58"/>
      <c r="C245" s="58"/>
      <c r="D245" s="84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</row>
    <row r="246" spans="1:24" ht="24" customHeight="1">
      <c r="A246" s="58"/>
      <c r="B246" s="58"/>
      <c r="C246" s="58"/>
      <c r="D246" s="84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</row>
    <row r="247" spans="1:24" ht="24" customHeight="1">
      <c r="A247" s="58"/>
      <c r="B247" s="58"/>
      <c r="C247" s="58"/>
      <c r="D247" s="84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</row>
    <row r="248" spans="1:24" ht="24" customHeight="1">
      <c r="A248" s="58"/>
      <c r="B248" s="58"/>
      <c r="C248" s="58"/>
      <c r="D248" s="84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</row>
    <row r="249" spans="1:24" ht="24" customHeight="1">
      <c r="A249" s="58"/>
      <c r="B249" s="58"/>
      <c r="C249" s="58"/>
      <c r="D249" s="84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</row>
    <row r="250" spans="1:24" ht="24" customHeight="1">
      <c r="A250" s="58"/>
      <c r="B250" s="58"/>
      <c r="C250" s="58"/>
      <c r="D250" s="84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</row>
    <row r="251" spans="1:24" ht="24" customHeight="1">
      <c r="A251" s="58"/>
      <c r="B251" s="58"/>
      <c r="C251" s="58"/>
      <c r="D251" s="84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</row>
    <row r="252" spans="1:24" ht="24" customHeight="1">
      <c r="A252" s="58"/>
      <c r="B252" s="58"/>
      <c r="C252" s="58"/>
      <c r="D252" s="84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</row>
    <row r="253" spans="1:24" ht="24" customHeight="1">
      <c r="A253" s="58"/>
      <c r="B253" s="58"/>
      <c r="C253" s="58"/>
      <c r="D253" s="84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</row>
    <row r="254" spans="1:24" ht="24" customHeight="1">
      <c r="A254" s="58"/>
      <c r="B254" s="58"/>
      <c r="C254" s="58"/>
      <c r="D254" s="84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</row>
    <row r="255" spans="1:24" ht="24" customHeight="1">
      <c r="A255" s="58"/>
      <c r="B255" s="58"/>
      <c r="C255" s="58"/>
      <c r="D255" s="84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</row>
    <row r="256" spans="1:24" ht="24" customHeight="1">
      <c r="A256" s="58"/>
      <c r="B256" s="58"/>
      <c r="C256" s="58"/>
      <c r="D256" s="84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</row>
    <row r="257" spans="1:24" ht="24" customHeight="1">
      <c r="A257" s="58"/>
      <c r="B257" s="58"/>
      <c r="C257" s="58"/>
      <c r="D257" s="84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</row>
    <row r="258" spans="1:24" ht="24" customHeight="1">
      <c r="A258" s="58"/>
      <c r="B258" s="58"/>
      <c r="C258" s="58"/>
      <c r="D258" s="84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</row>
    <row r="259" spans="1:24" ht="24" customHeight="1">
      <c r="A259" s="58"/>
      <c r="B259" s="58"/>
      <c r="C259" s="58"/>
      <c r="D259" s="84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</row>
    <row r="260" spans="1:24" ht="24" customHeight="1">
      <c r="A260" s="58"/>
      <c r="B260" s="58"/>
      <c r="C260" s="58"/>
      <c r="D260" s="84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</row>
    <row r="261" spans="1:24" ht="24" customHeight="1">
      <c r="A261" s="58"/>
      <c r="B261" s="58"/>
      <c r="C261" s="58"/>
      <c r="D261" s="84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</row>
    <row r="262" spans="1:24" ht="24" customHeight="1">
      <c r="A262" s="58"/>
      <c r="B262" s="58"/>
      <c r="C262" s="58"/>
      <c r="D262" s="84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</row>
    <row r="263" spans="1:24" ht="24" customHeight="1">
      <c r="A263" s="58"/>
      <c r="B263" s="58"/>
      <c r="C263" s="58"/>
      <c r="D263" s="84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</row>
    <row r="264" spans="1:24" ht="24" customHeight="1">
      <c r="A264" s="58"/>
      <c r="B264" s="58"/>
      <c r="C264" s="58"/>
      <c r="D264" s="84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</row>
    <row r="265" spans="1:24" ht="24" customHeight="1">
      <c r="A265" s="58"/>
      <c r="B265" s="58"/>
      <c r="C265" s="58"/>
      <c r="D265" s="84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</row>
    <row r="266" spans="1:24" ht="24" customHeight="1">
      <c r="A266" s="58"/>
      <c r="B266" s="58"/>
      <c r="C266" s="58"/>
      <c r="D266" s="84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</row>
    <row r="267" spans="1:24" ht="24" customHeight="1">
      <c r="A267" s="58"/>
      <c r="B267" s="58"/>
      <c r="C267" s="58"/>
      <c r="D267" s="84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</row>
    <row r="268" spans="1:24" ht="24" customHeight="1">
      <c r="A268" s="58"/>
      <c r="B268" s="58"/>
      <c r="C268" s="58"/>
      <c r="D268" s="84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</row>
    <row r="269" spans="1:24" ht="24" customHeight="1">
      <c r="A269" s="58"/>
      <c r="B269" s="58"/>
      <c r="C269" s="58"/>
      <c r="D269" s="84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</row>
    <row r="270" spans="1:24" ht="24" customHeight="1">
      <c r="A270" s="58"/>
      <c r="B270" s="58"/>
      <c r="C270" s="58"/>
      <c r="D270" s="84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</row>
    <row r="271" spans="1:24" ht="24" customHeight="1">
      <c r="A271" s="58"/>
      <c r="B271" s="58"/>
      <c r="C271" s="58"/>
      <c r="D271" s="84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</row>
    <row r="272" spans="1:24" ht="24" customHeight="1">
      <c r="A272" s="58"/>
      <c r="B272" s="58"/>
      <c r="C272" s="58"/>
      <c r="D272" s="84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</row>
    <row r="273" spans="1:24" ht="24" customHeight="1">
      <c r="A273" s="58"/>
      <c r="B273" s="58"/>
      <c r="C273" s="58"/>
      <c r="D273" s="84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</row>
    <row r="274" spans="1:24" ht="24" customHeight="1">
      <c r="A274" s="58"/>
      <c r="B274" s="58"/>
      <c r="C274" s="58"/>
      <c r="D274" s="84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</row>
    <row r="275" spans="1:24" ht="24" customHeight="1">
      <c r="A275" s="58"/>
      <c r="B275" s="58"/>
      <c r="C275" s="58"/>
      <c r="D275" s="84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</row>
    <row r="276" spans="1:24" ht="24" customHeight="1">
      <c r="A276" s="58"/>
      <c r="B276" s="58"/>
      <c r="C276" s="58"/>
      <c r="D276" s="84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</row>
    <row r="277" spans="1:24" ht="24" customHeight="1">
      <c r="A277" s="58"/>
      <c r="B277" s="58"/>
      <c r="C277" s="58"/>
      <c r="D277" s="84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</row>
    <row r="278" spans="1:24" ht="24" customHeight="1">
      <c r="A278" s="58"/>
      <c r="B278" s="58"/>
      <c r="C278" s="58"/>
      <c r="D278" s="84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</row>
    <row r="279" spans="1:24" ht="24" customHeight="1">
      <c r="A279" s="58"/>
      <c r="B279" s="58"/>
      <c r="C279" s="58"/>
      <c r="D279" s="84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</row>
    <row r="280" spans="1:24" ht="24" customHeight="1">
      <c r="A280" s="58"/>
      <c r="B280" s="58"/>
      <c r="C280" s="58"/>
      <c r="D280" s="84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</row>
    <row r="281" spans="1:24" ht="24" customHeight="1">
      <c r="A281" s="58"/>
      <c r="B281" s="58"/>
      <c r="C281" s="58"/>
      <c r="D281" s="84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</row>
    <row r="282" spans="1:24" ht="24" customHeight="1">
      <c r="A282" s="58"/>
      <c r="B282" s="58"/>
      <c r="C282" s="58"/>
      <c r="D282" s="84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</row>
    <row r="283" spans="1:24" ht="24" customHeight="1">
      <c r="A283" s="58"/>
      <c r="B283" s="58"/>
      <c r="C283" s="58"/>
      <c r="D283" s="84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</row>
    <row r="284" spans="1:24" ht="24" customHeight="1">
      <c r="A284" s="58"/>
      <c r="B284" s="58"/>
      <c r="C284" s="58"/>
      <c r="D284" s="84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</row>
    <row r="285" spans="1:24" ht="24" customHeight="1">
      <c r="A285" s="58"/>
      <c r="B285" s="58"/>
      <c r="C285" s="58"/>
      <c r="D285" s="84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</row>
    <row r="286" spans="1:24" ht="24" customHeight="1">
      <c r="A286" s="58"/>
      <c r="B286" s="58"/>
      <c r="C286" s="58"/>
      <c r="D286" s="84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</row>
    <row r="287" spans="1:24" ht="24" customHeight="1">
      <c r="A287" s="58"/>
      <c r="B287" s="58"/>
      <c r="C287" s="58"/>
      <c r="D287" s="84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</row>
    <row r="288" spans="1:24" ht="24" customHeight="1">
      <c r="A288" s="58"/>
      <c r="B288" s="58"/>
      <c r="C288" s="58"/>
      <c r="D288" s="84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</row>
    <row r="289" spans="1:24" ht="24" customHeight="1">
      <c r="A289" s="58"/>
      <c r="B289" s="58"/>
      <c r="C289" s="58"/>
      <c r="D289" s="84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</row>
    <row r="290" spans="1:24" ht="24" customHeight="1">
      <c r="A290" s="58"/>
      <c r="B290" s="58"/>
      <c r="C290" s="58"/>
      <c r="D290" s="84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</row>
    <row r="291" spans="1:24" ht="24" customHeight="1">
      <c r="A291" s="58"/>
      <c r="B291" s="58"/>
      <c r="C291" s="58"/>
      <c r="D291" s="84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</row>
    <row r="292" spans="1:24" ht="24" customHeight="1">
      <c r="A292" s="58"/>
      <c r="B292" s="58"/>
      <c r="C292" s="58"/>
      <c r="D292" s="84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</row>
    <row r="293" spans="1:24" ht="24" customHeight="1">
      <c r="A293" s="58"/>
      <c r="B293" s="58"/>
      <c r="C293" s="58"/>
      <c r="D293" s="84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</row>
    <row r="294" spans="1:24" ht="24" customHeight="1">
      <c r="A294" s="58"/>
      <c r="B294" s="58"/>
      <c r="C294" s="58"/>
      <c r="D294" s="84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</row>
    <row r="295" spans="1:24" ht="24" customHeight="1">
      <c r="A295" s="58"/>
      <c r="B295" s="58"/>
      <c r="C295" s="58"/>
      <c r="D295" s="84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</row>
    <row r="296" spans="1:24" ht="24" customHeight="1">
      <c r="A296" s="58"/>
      <c r="B296" s="58"/>
      <c r="C296" s="58"/>
      <c r="D296" s="84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</row>
    <row r="297" spans="1:24" ht="24" customHeight="1">
      <c r="A297" s="58"/>
      <c r="B297" s="58"/>
      <c r="C297" s="58"/>
      <c r="D297" s="84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</row>
    <row r="298" spans="1:24" ht="24" customHeight="1">
      <c r="A298" s="58"/>
      <c r="B298" s="58"/>
      <c r="C298" s="58"/>
      <c r="D298" s="84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</row>
    <row r="299" spans="1:24" ht="24" customHeight="1">
      <c r="A299" s="58"/>
      <c r="B299" s="58"/>
      <c r="C299" s="58"/>
      <c r="D299" s="84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</row>
    <row r="300" spans="1:24" ht="24" customHeight="1">
      <c r="A300" s="58"/>
      <c r="B300" s="58"/>
      <c r="C300" s="58"/>
      <c r="D300" s="84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</row>
    <row r="301" spans="1:24" ht="24" customHeight="1">
      <c r="A301" s="58"/>
      <c r="B301" s="58"/>
      <c r="C301" s="58"/>
      <c r="D301" s="84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</row>
    <row r="302" spans="1:24" ht="24" customHeight="1">
      <c r="A302" s="58"/>
      <c r="B302" s="58"/>
      <c r="C302" s="58"/>
      <c r="D302" s="84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</row>
    <row r="303" spans="1:24" ht="24" customHeight="1">
      <c r="A303" s="58"/>
      <c r="B303" s="58"/>
      <c r="C303" s="58"/>
      <c r="D303" s="84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</row>
    <row r="304" spans="1:24" ht="24" customHeight="1">
      <c r="A304" s="58"/>
      <c r="B304" s="58"/>
      <c r="C304" s="58"/>
      <c r="D304" s="84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</row>
    <row r="305" spans="1:24" ht="24" customHeight="1">
      <c r="A305" s="58"/>
      <c r="B305" s="58"/>
      <c r="C305" s="58"/>
      <c r="D305" s="84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</row>
    <row r="306" spans="1:24" ht="24" customHeight="1">
      <c r="A306" s="58"/>
      <c r="B306" s="58"/>
      <c r="C306" s="58"/>
      <c r="D306" s="84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</row>
    <row r="307" spans="1:24" ht="24" customHeight="1">
      <c r="A307" s="58"/>
      <c r="B307" s="58"/>
      <c r="C307" s="58"/>
      <c r="D307" s="84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</row>
    <row r="308" spans="1:24" ht="24" customHeight="1">
      <c r="A308" s="58"/>
      <c r="B308" s="58"/>
      <c r="C308" s="58"/>
      <c r="D308" s="84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</row>
    <row r="309" spans="1:24" ht="24" customHeight="1">
      <c r="A309" s="58"/>
      <c r="B309" s="58"/>
      <c r="C309" s="58"/>
      <c r="D309" s="84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</row>
    <row r="310" spans="1:24" ht="24" customHeight="1">
      <c r="A310" s="58"/>
      <c r="B310" s="58"/>
      <c r="C310" s="58"/>
      <c r="D310" s="84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</row>
    <row r="311" spans="1:24" ht="24" customHeight="1">
      <c r="A311" s="58"/>
      <c r="B311" s="58"/>
      <c r="C311" s="58"/>
      <c r="D311" s="84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</row>
    <row r="312" spans="1:24" ht="24" customHeight="1">
      <c r="A312" s="58"/>
      <c r="B312" s="58"/>
      <c r="C312" s="58"/>
      <c r="D312" s="84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</row>
    <row r="313" spans="1:24" ht="24" customHeight="1">
      <c r="A313" s="58"/>
      <c r="B313" s="58"/>
      <c r="C313" s="58"/>
      <c r="D313" s="84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</row>
    <row r="314" spans="1:24" ht="24" customHeight="1">
      <c r="A314" s="58"/>
      <c r="B314" s="58"/>
      <c r="C314" s="58"/>
      <c r="D314" s="84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</row>
    <row r="315" spans="1:24" ht="24" customHeight="1">
      <c r="A315" s="58"/>
      <c r="B315" s="58"/>
      <c r="C315" s="58"/>
      <c r="D315" s="84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</row>
    <row r="316" spans="1:24" ht="24" customHeight="1">
      <c r="A316" s="58"/>
      <c r="B316" s="58"/>
      <c r="C316" s="58"/>
      <c r="D316" s="84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</row>
    <row r="317" spans="1:24" ht="24" customHeight="1">
      <c r="A317" s="58"/>
      <c r="B317" s="58"/>
      <c r="C317" s="58"/>
      <c r="D317" s="84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</row>
    <row r="318" spans="1:24" ht="24" customHeight="1">
      <c r="A318" s="58"/>
      <c r="B318" s="58"/>
      <c r="C318" s="58"/>
      <c r="D318" s="84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</row>
    <row r="319" spans="1:24" ht="24" customHeight="1">
      <c r="A319" s="58"/>
      <c r="B319" s="58"/>
      <c r="C319" s="58"/>
      <c r="D319" s="84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</row>
    <row r="320" spans="1:24" ht="24" customHeight="1">
      <c r="A320" s="58"/>
      <c r="B320" s="58"/>
      <c r="C320" s="58"/>
      <c r="D320" s="84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</row>
    <row r="321" spans="1:24" ht="24" customHeight="1">
      <c r="A321" s="58"/>
      <c r="B321" s="58"/>
      <c r="C321" s="58"/>
      <c r="D321" s="84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</row>
    <row r="322" spans="1:24" ht="24" customHeight="1">
      <c r="A322" s="58"/>
      <c r="B322" s="58"/>
      <c r="C322" s="58"/>
      <c r="D322" s="84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</row>
    <row r="323" spans="1:24" ht="24" customHeight="1">
      <c r="A323" s="58"/>
      <c r="B323" s="58"/>
      <c r="C323" s="58"/>
      <c r="D323" s="84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</row>
    <row r="324" spans="1:24" ht="24" customHeight="1">
      <c r="A324" s="58"/>
      <c r="B324" s="58"/>
      <c r="C324" s="58"/>
      <c r="D324" s="84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</row>
    <row r="325" spans="1:24" ht="24" customHeight="1">
      <c r="A325" s="58"/>
      <c r="B325" s="58"/>
      <c r="C325" s="58"/>
      <c r="D325" s="84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</row>
    <row r="326" spans="1:24" ht="24" customHeight="1">
      <c r="A326" s="58"/>
      <c r="B326" s="58"/>
      <c r="C326" s="58"/>
      <c r="D326" s="84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</row>
    <row r="327" spans="1:24" ht="24" customHeight="1">
      <c r="A327" s="58"/>
      <c r="B327" s="58"/>
      <c r="C327" s="58"/>
      <c r="D327" s="84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</row>
    <row r="328" spans="1:24" ht="24" customHeight="1">
      <c r="A328" s="58"/>
      <c r="B328" s="58"/>
      <c r="C328" s="58"/>
      <c r="D328" s="84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</row>
    <row r="329" spans="1:24" ht="24" customHeight="1">
      <c r="A329" s="58"/>
      <c r="B329" s="58"/>
      <c r="C329" s="58"/>
      <c r="D329" s="84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</row>
    <row r="330" spans="1:24" ht="24" customHeight="1">
      <c r="A330" s="58"/>
      <c r="B330" s="58"/>
      <c r="C330" s="58"/>
      <c r="D330" s="84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</row>
    <row r="331" spans="1:24" ht="24" customHeight="1">
      <c r="A331" s="58"/>
      <c r="B331" s="58"/>
      <c r="C331" s="58"/>
      <c r="D331" s="84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</row>
    <row r="332" spans="1:24" ht="24" customHeight="1">
      <c r="A332" s="58"/>
      <c r="B332" s="58"/>
      <c r="C332" s="58"/>
      <c r="D332" s="84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</row>
    <row r="333" spans="1:24" ht="24" customHeight="1">
      <c r="A333" s="58"/>
      <c r="B333" s="58"/>
      <c r="C333" s="58"/>
      <c r="D333" s="84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</row>
    <row r="334" spans="1:24" ht="24" customHeight="1">
      <c r="A334" s="58"/>
      <c r="B334" s="58"/>
      <c r="C334" s="58"/>
      <c r="D334" s="84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</row>
    <row r="335" spans="1:24" ht="24" customHeight="1">
      <c r="A335" s="58"/>
      <c r="B335" s="58"/>
      <c r="C335" s="58"/>
      <c r="D335" s="84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</row>
    <row r="336" spans="1:24" ht="24" customHeight="1">
      <c r="A336" s="58"/>
      <c r="B336" s="58"/>
      <c r="C336" s="58"/>
      <c r="D336" s="84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</row>
    <row r="337" spans="1:24" ht="24" customHeight="1">
      <c r="A337" s="58"/>
      <c r="B337" s="58"/>
      <c r="C337" s="58"/>
      <c r="D337" s="84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</row>
    <row r="338" spans="1:24" ht="24" customHeight="1">
      <c r="A338" s="58"/>
      <c r="B338" s="58"/>
      <c r="C338" s="58"/>
      <c r="D338" s="84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</row>
    <row r="339" spans="1:24" ht="24" customHeight="1">
      <c r="A339" s="58"/>
      <c r="B339" s="58"/>
      <c r="C339" s="58"/>
      <c r="D339" s="84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</row>
    <row r="340" spans="1:24" ht="24" customHeight="1">
      <c r="A340" s="58"/>
      <c r="B340" s="58"/>
      <c r="C340" s="58"/>
      <c r="D340" s="84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</row>
    <row r="341" spans="1:24" ht="24" customHeight="1">
      <c r="A341" s="58"/>
      <c r="B341" s="58"/>
      <c r="C341" s="58"/>
      <c r="D341" s="84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</row>
    <row r="342" spans="1:24" ht="24" customHeight="1">
      <c r="A342" s="58"/>
      <c r="B342" s="58"/>
      <c r="C342" s="58"/>
      <c r="D342" s="84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</row>
    <row r="343" spans="1:24" ht="24" customHeight="1">
      <c r="A343" s="58"/>
      <c r="B343" s="58"/>
      <c r="C343" s="58"/>
      <c r="D343" s="84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</row>
    <row r="344" spans="1:24" ht="24" customHeight="1">
      <c r="A344" s="58"/>
      <c r="B344" s="58"/>
      <c r="C344" s="58"/>
      <c r="D344" s="84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</row>
    <row r="345" spans="1:24" ht="24" customHeight="1">
      <c r="A345" s="58"/>
      <c r="B345" s="58"/>
      <c r="C345" s="58"/>
      <c r="D345" s="84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</row>
    <row r="346" spans="1:24" ht="24" customHeight="1">
      <c r="A346" s="58"/>
      <c r="B346" s="58"/>
      <c r="C346" s="58"/>
      <c r="D346" s="84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</row>
    <row r="347" spans="1:24" ht="24" customHeight="1">
      <c r="A347" s="58"/>
      <c r="B347" s="58"/>
      <c r="C347" s="58"/>
      <c r="D347" s="84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</row>
    <row r="348" spans="1:24" ht="24" customHeight="1">
      <c r="A348" s="58"/>
      <c r="B348" s="58"/>
      <c r="C348" s="58"/>
      <c r="D348" s="84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</row>
    <row r="349" spans="1:24" ht="24" customHeight="1">
      <c r="A349" s="58"/>
      <c r="B349" s="58"/>
      <c r="C349" s="58"/>
      <c r="D349" s="84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</row>
    <row r="350" spans="1:24" ht="24" customHeight="1">
      <c r="A350" s="58"/>
      <c r="B350" s="58"/>
      <c r="C350" s="58"/>
      <c r="D350" s="84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</row>
    <row r="351" spans="1:24" ht="24" customHeight="1">
      <c r="A351" s="58"/>
      <c r="B351" s="58"/>
      <c r="C351" s="58"/>
      <c r="D351" s="84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</row>
    <row r="352" spans="1:24" ht="24" customHeight="1">
      <c r="A352" s="58"/>
      <c r="B352" s="58"/>
      <c r="C352" s="58"/>
      <c r="D352" s="84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</row>
    <row r="353" spans="1:24" ht="24" customHeight="1">
      <c r="A353" s="58"/>
      <c r="B353" s="58"/>
      <c r="C353" s="58"/>
      <c r="D353" s="84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</row>
    <row r="354" spans="1:24" ht="24" customHeight="1">
      <c r="A354" s="58"/>
      <c r="B354" s="58"/>
      <c r="C354" s="58"/>
      <c r="D354" s="84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</row>
    <row r="355" spans="1:24" ht="24" customHeight="1">
      <c r="A355" s="58"/>
      <c r="B355" s="58"/>
      <c r="C355" s="58"/>
      <c r="D355" s="84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</row>
    <row r="356" spans="1:24" ht="24" customHeight="1">
      <c r="A356" s="58"/>
      <c r="B356" s="58"/>
      <c r="C356" s="58"/>
      <c r="D356" s="84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</row>
    <row r="357" spans="1:24" ht="24" customHeight="1">
      <c r="A357" s="58"/>
      <c r="B357" s="58"/>
      <c r="C357" s="58"/>
      <c r="D357" s="84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</row>
    <row r="358" spans="1:24" ht="24" customHeight="1">
      <c r="A358" s="58"/>
      <c r="B358" s="58"/>
      <c r="C358" s="58"/>
      <c r="D358" s="84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</row>
    <row r="359" spans="1:24" ht="24" customHeight="1">
      <c r="A359" s="58"/>
      <c r="B359" s="58"/>
      <c r="C359" s="58"/>
      <c r="D359" s="84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</row>
    <row r="360" spans="1:24" ht="24" customHeight="1">
      <c r="A360" s="58"/>
      <c r="B360" s="58"/>
      <c r="C360" s="58"/>
      <c r="D360" s="84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</row>
    <row r="361" spans="1:24" ht="24" customHeight="1">
      <c r="A361" s="58"/>
      <c r="B361" s="58"/>
      <c r="C361" s="58"/>
      <c r="D361" s="84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</row>
    <row r="362" spans="1:24" ht="24" customHeight="1">
      <c r="A362" s="58"/>
      <c r="B362" s="58"/>
      <c r="C362" s="58"/>
      <c r="D362" s="84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</row>
    <row r="363" spans="1:24" ht="24" customHeight="1">
      <c r="A363" s="58"/>
      <c r="B363" s="58"/>
      <c r="C363" s="58"/>
      <c r="D363" s="84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</row>
    <row r="364" spans="1:24" ht="24" customHeight="1">
      <c r="A364" s="58"/>
      <c r="B364" s="58"/>
      <c r="C364" s="58"/>
      <c r="D364" s="84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</row>
    <row r="365" spans="1:24" ht="24" customHeight="1">
      <c r="A365" s="58"/>
      <c r="B365" s="58"/>
      <c r="C365" s="58"/>
      <c r="D365" s="84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</row>
    <row r="366" spans="1:24" ht="24" customHeight="1">
      <c r="A366" s="58"/>
      <c r="B366" s="58"/>
      <c r="C366" s="58"/>
      <c r="D366" s="84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</row>
    <row r="367" spans="1:24" ht="24" customHeight="1">
      <c r="A367" s="58"/>
      <c r="B367" s="58"/>
      <c r="C367" s="58"/>
      <c r="D367" s="84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</row>
    <row r="368" spans="1:24" ht="24" customHeight="1">
      <c r="A368" s="58"/>
      <c r="B368" s="58"/>
      <c r="C368" s="58"/>
      <c r="D368" s="84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</row>
    <row r="369" spans="1:24" ht="24" customHeight="1">
      <c r="A369" s="58"/>
      <c r="B369" s="58"/>
      <c r="C369" s="58"/>
      <c r="D369" s="84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</row>
    <row r="370" spans="1:24" ht="24" customHeight="1">
      <c r="A370" s="58"/>
      <c r="B370" s="58"/>
      <c r="C370" s="58"/>
      <c r="D370" s="84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</row>
    <row r="371" spans="1:24" ht="24" customHeight="1">
      <c r="A371" s="58"/>
      <c r="B371" s="58"/>
      <c r="C371" s="58"/>
      <c r="D371" s="84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</row>
    <row r="372" spans="1:24" ht="24" customHeight="1">
      <c r="A372" s="58"/>
      <c r="B372" s="58"/>
      <c r="C372" s="58"/>
      <c r="D372" s="84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</row>
    <row r="373" spans="1:24" ht="24" customHeight="1">
      <c r="A373" s="58"/>
      <c r="B373" s="58"/>
      <c r="C373" s="58"/>
      <c r="D373" s="84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</row>
    <row r="374" spans="1:24" ht="24" customHeight="1">
      <c r="A374" s="58"/>
      <c r="B374" s="58"/>
      <c r="C374" s="58"/>
      <c r="D374" s="84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</row>
    <row r="375" spans="1:24" ht="24" customHeight="1">
      <c r="A375" s="58"/>
      <c r="B375" s="58"/>
      <c r="C375" s="58"/>
      <c r="D375" s="84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</row>
    <row r="376" spans="1:24" ht="24" customHeight="1">
      <c r="A376" s="58"/>
      <c r="B376" s="58"/>
      <c r="C376" s="58"/>
      <c r="D376" s="84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</row>
    <row r="377" spans="1:24" ht="24" customHeight="1">
      <c r="A377" s="58"/>
      <c r="B377" s="58"/>
      <c r="C377" s="58"/>
      <c r="D377" s="84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</row>
    <row r="378" spans="1:24" ht="24" customHeight="1">
      <c r="A378" s="58"/>
      <c r="B378" s="58"/>
      <c r="C378" s="58"/>
      <c r="D378" s="84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</row>
    <row r="379" spans="1:24" ht="24" customHeight="1">
      <c r="A379" s="58"/>
      <c r="B379" s="58"/>
      <c r="C379" s="58"/>
      <c r="D379" s="84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</row>
    <row r="380" spans="1:24" ht="24" customHeight="1">
      <c r="A380" s="58"/>
      <c r="B380" s="58"/>
      <c r="C380" s="58"/>
      <c r="D380" s="84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</row>
    <row r="381" spans="1:24" ht="24" customHeight="1">
      <c r="A381" s="58"/>
      <c r="B381" s="58"/>
      <c r="C381" s="58"/>
      <c r="D381" s="84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</row>
    <row r="382" spans="1:24" ht="24" customHeight="1">
      <c r="A382" s="58"/>
      <c r="B382" s="58"/>
      <c r="C382" s="58"/>
      <c r="D382" s="84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</row>
    <row r="383" spans="1:24" ht="24" customHeight="1">
      <c r="A383" s="58"/>
      <c r="B383" s="58"/>
      <c r="C383" s="58"/>
      <c r="D383" s="84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</row>
    <row r="384" spans="1:24" ht="24" customHeight="1">
      <c r="A384" s="58"/>
      <c r="B384" s="58"/>
      <c r="C384" s="58"/>
      <c r="D384" s="84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</row>
    <row r="385" spans="1:24" ht="24" customHeight="1">
      <c r="A385" s="58"/>
      <c r="B385" s="58"/>
      <c r="C385" s="58"/>
      <c r="D385" s="84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</row>
    <row r="386" spans="1:24" ht="24" customHeight="1">
      <c r="A386" s="58"/>
      <c r="B386" s="58"/>
      <c r="C386" s="58"/>
      <c r="D386" s="84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</row>
    <row r="387" spans="1:24" ht="24" customHeight="1">
      <c r="A387" s="58"/>
      <c r="B387" s="58"/>
      <c r="C387" s="58"/>
      <c r="D387" s="84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</row>
    <row r="388" spans="1:24" ht="24" customHeight="1">
      <c r="A388" s="58"/>
      <c r="B388" s="58"/>
      <c r="C388" s="58"/>
      <c r="D388" s="84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</row>
    <row r="389" spans="1:24" ht="24" customHeight="1">
      <c r="A389" s="58"/>
      <c r="B389" s="58"/>
      <c r="C389" s="58"/>
      <c r="D389" s="84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</row>
    <row r="390" spans="1:24" ht="24" customHeight="1">
      <c r="A390" s="58"/>
      <c r="B390" s="58"/>
      <c r="C390" s="58"/>
      <c r="D390" s="84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</row>
    <row r="391" spans="1:24" ht="24" customHeight="1">
      <c r="A391" s="58"/>
      <c r="B391" s="58"/>
      <c r="C391" s="58"/>
      <c r="D391" s="84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</row>
    <row r="392" spans="1:24" ht="24" customHeight="1">
      <c r="A392" s="58"/>
      <c r="B392" s="58"/>
      <c r="C392" s="58"/>
      <c r="D392" s="84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</row>
    <row r="393" spans="1:24" ht="24" customHeight="1">
      <c r="A393" s="58"/>
      <c r="B393" s="58"/>
      <c r="C393" s="58"/>
      <c r="D393" s="84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</row>
    <row r="394" spans="1:24" ht="24" customHeight="1">
      <c r="A394" s="58"/>
      <c r="B394" s="58"/>
      <c r="C394" s="58"/>
      <c r="D394" s="84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</row>
    <row r="395" spans="1:24" ht="24" customHeight="1">
      <c r="A395" s="58"/>
      <c r="B395" s="58"/>
      <c r="C395" s="58"/>
      <c r="D395" s="84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</row>
    <row r="396" spans="1:24" ht="24" customHeight="1">
      <c r="A396" s="58"/>
      <c r="B396" s="58"/>
      <c r="C396" s="58"/>
      <c r="D396" s="84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</row>
    <row r="397" spans="1:24" ht="24" customHeight="1">
      <c r="A397" s="58"/>
      <c r="B397" s="58"/>
      <c r="C397" s="58"/>
      <c r="D397" s="84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</row>
    <row r="398" spans="1:24" ht="24" customHeight="1">
      <c r="A398" s="58"/>
      <c r="B398" s="58"/>
      <c r="C398" s="58"/>
      <c r="D398" s="84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</row>
    <row r="399" spans="1:24" ht="24" customHeight="1">
      <c r="A399" s="58"/>
      <c r="B399" s="58"/>
      <c r="C399" s="58"/>
      <c r="D399" s="84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</row>
    <row r="400" spans="1:24" ht="24" customHeight="1">
      <c r="A400" s="58"/>
      <c r="B400" s="58"/>
      <c r="C400" s="58"/>
      <c r="D400" s="84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</row>
    <row r="401" spans="1:24" ht="24" customHeight="1">
      <c r="A401" s="58"/>
      <c r="B401" s="58"/>
      <c r="C401" s="58"/>
      <c r="D401" s="84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</row>
    <row r="402" spans="1:24" ht="24" customHeight="1">
      <c r="A402" s="58"/>
      <c r="B402" s="58"/>
      <c r="C402" s="58"/>
      <c r="D402" s="84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</row>
    <row r="403" spans="1:24" ht="24" customHeight="1">
      <c r="A403" s="58"/>
      <c r="B403" s="58"/>
      <c r="C403" s="58"/>
      <c r="D403" s="84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</row>
    <row r="404" spans="1:24" ht="24" customHeight="1">
      <c r="A404" s="58"/>
      <c r="B404" s="58"/>
      <c r="C404" s="58"/>
      <c r="D404" s="84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</row>
    <row r="405" spans="1:24" ht="24" customHeight="1">
      <c r="A405" s="58"/>
      <c r="B405" s="58"/>
      <c r="C405" s="58"/>
      <c r="D405" s="84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</row>
    <row r="406" spans="1:24" ht="24" customHeight="1">
      <c r="A406" s="58"/>
      <c r="B406" s="58"/>
      <c r="C406" s="58"/>
      <c r="D406" s="84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</row>
    <row r="407" spans="1:24" ht="24" customHeight="1">
      <c r="A407" s="58"/>
      <c r="B407" s="58"/>
      <c r="C407" s="58"/>
      <c r="D407" s="84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</row>
    <row r="408" spans="1:24" ht="24" customHeight="1">
      <c r="A408" s="58"/>
      <c r="B408" s="58"/>
      <c r="C408" s="58"/>
      <c r="D408" s="84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</row>
    <row r="409" spans="1:24" ht="24" customHeight="1">
      <c r="A409" s="58"/>
      <c r="B409" s="58"/>
      <c r="C409" s="58"/>
      <c r="D409" s="84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</row>
    <row r="410" spans="1:24" ht="24" customHeight="1">
      <c r="A410" s="58"/>
      <c r="B410" s="58"/>
      <c r="C410" s="58"/>
      <c r="D410" s="84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</row>
    <row r="411" spans="1:24" ht="24" customHeight="1">
      <c r="A411" s="58"/>
      <c r="B411" s="58"/>
      <c r="C411" s="58"/>
      <c r="D411" s="84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</row>
    <row r="412" spans="1:24" ht="24" customHeight="1">
      <c r="A412" s="58"/>
      <c r="B412" s="58"/>
      <c r="C412" s="58"/>
      <c r="D412" s="84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</row>
    <row r="413" spans="1:24" ht="24" customHeight="1">
      <c r="A413" s="58"/>
      <c r="B413" s="58"/>
      <c r="C413" s="58"/>
      <c r="D413" s="84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</row>
    <row r="414" spans="1:24" ht="24" customHeight="1">
      <c r="A414" s="58"/>
      <c r="B414" s="58"/>
      <c r="C414" s="58"/>
      <c r="D414" s="84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</row>
    <row r="415" spans="1:24" ht="24" customHeight="1">
      <c r="A415" s="58"/>
      <c r="B415" s="58"/>
      <c r="C415" s="58"/>
      <c r="D415" s="84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</row>
    <row r="416" spans="1:24" ht="24" customHeight="1">
      <c r="A416" s="58"/>
      <c r="B416" s="58"/>
      <c r="C416" s="58"/>
      <c r="D416" s="84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</row>
    <row r="417" spans="1:24" ht="24" customHeight="1">
      <c r="A417" s="58"/>
      <c r="B417" s="58"/>
      <c r="C417" s="58"/>
      <c r="D417" s="84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</row>
    <row r="418" spans="1:24" ht="24" customHeight="1">
      <c r="A418" s="58"/>
      <c r="B418" s="58"/>
      <c r="C418" s="58"/>
      <c r="D418" s="84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</row>
    <row r="419" spans="1:24" ht="24" customHeight="1">
      <c r="A419" s="58"/>
      <c r="B419" s="58"/>
      <c r="C419" s="58"/>
      <c r="D419" s="84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</row>
    <row r="420" spans="1:24" ht="24" customHeight="1">
      <c r="A420" s="58"/>
      <c r="B420" s="58"/>
      <c r="C420" s="58"/>
      <c r="D420" s="84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</row>
    <row r="421" spans="1:24" ht="24" customHeight="1">
      <c r="A421" s="58"/>
      <c r="B421" s="58"/>
      <c r="C421" s="58"/>
      <c r="D421" s="84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</row>
    <row r="422" spans="1:24" ht="24" customHeight="1">
      <c r="A422" s="58"/>
      <c r="B422" s="58"/>
      <c r="C422" s="58"/>
      <c r="D422" s="84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</row>
    <row r="423" spans="1:24" ht="24" customHeight="1">
      <c r="A423" s="58"/>
      <c r="B423" s="58"/>
      <c r="C423" s="58"/>
      <c r="D423" s="84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</row>
    <row r="424" spans="1:24" ht="24" customHeight="1">
      <c r="A424" s="58"/>
      <c r="B424" s="58"/>
      <c r="C424" s="58"/>
      <c r="D424" s="84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</row>
    <row r="425" spans="1:24" ht="24" customHeight="1">
      <c r="A425" s="58"/>
      <c r="B425" s="58"/>
      <c r="C425" s="58"/>
      <c r="D425" s="84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</row>
    <row r="426" spans="1:24" ht="24" customHeight="1">
      <c r="A426" s="58"/>
      <c r="B426" s="58"/>
      <c r="C426" s="58"/>
      <c r="D426" s="84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</row>
    <row r="427" spans="1:24" ht="24" customHeight="1">
      <c r="A427" s="58"/>
      <c r="B427" s="58"/>
      <c r="C427" s="58"/>
      <c r="D427" s="84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</row>
    <row r="428" spans="1:24" ht="24" customHeight="1">
      <c r="A428" s="58"/>
      <c r="B428" s="58"/>
      <c r="C428" s="58"/>
      <c r="D428" s="84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</row>
    <row r="429" spans="1:24" ht="24" customHeight="1">
      <c r="A429" s="58"/>
      <c r="B429" s="58"/>
      <c r="C429" s="58"/>
      <c r="D429" s="84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</row>
    <row r="430" spans="1:24" ht="24" customHeight="1">
      <c r="A430" s="58"/>
      <c r="B430" s="58"/>
      <c r="C430" s="58"/>
      <c r="D430" s="84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</row>
    <row r="431" spans="1:24" ht="24" customHeight="1">
      <c r="A431" s="58"/>
      <c r="B431" s="58"/>
      <c r="C431" s="58"/>
      <c r="D431" s="84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</row>
    <row r="432" spans="1:24" ht="24" customHeight="1">
      <c r="A432" s="58"/>
      <c r="B432" s="58"/>
      <c r="C432" s="58"/>
      <c r="D432" s="84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</row>
    <row r="433" spans="1:24" ht="24" customHeight="1">
      <c r="A433" s="58"/>
      <c r="B433" s="58"/>
      <c r="C433" s="58"/>
      <c r="D433" s="84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</row>
    <row r="434" spans="1:24" ht="24" customHeight="1">
      <c r="A434" s="58"/>
      <c r="B434" s="58"/>
      <c r="C434" s="58"/>
      <c r="D434" s="84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</row>
    <row r="435" spans="1:24" ht="24" customHeight="1">
      <c r="A435" s="58"/>
      <c r="B435" s="58"/>
      <c r="C435" s="58"/>
      <c r="D435" s="84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</row>
    <row r="436" spans="1:24" ht="24" customHeight="1">
      <c r="A436" s="58"/>
      <c r="B436" s="58"/>
      <c r="C436" s="58"/>
      <c r="D436" s="84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</row>
    <row r="437" spans="1:24" ht="24" customHeight="1">
      <c r="A437" s="58"/>
      <c r="B437" s="58"/>
      <c r="C437" s="58"/>
      <c r="D437" s="84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</row>
    <row r="438" spans="1:24" ht="24" customHeight="1">
      <c r="A438" s="58"/>
      <c r="B438" s="58"/>
      <c r="C438" s="58"/>
      <c r="D438" s="84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</row>
    <row r="439" spans="1:24" ht="24" customHeight="1">
      <c r="A439" s="58"/>
      <c r="B439" s="58"/>
      <c r="C439" s="58"/>
      <c r="D439" s="84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</row>
    <row r="440" spans="1:24" ht="24" customHeight="1">
      <c r="A440" s="58"/>
      <c r="B440" s="58"/>
      <c r="C440" s="58"/>
      <c r="D440" s="84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</row>
    <row r="441" spans="1:24" ht="24" customHeight="1">
      <c r="A441" s="58"/>
      <c r="B441" s="58"/>
      <c r="C441" s="58"/>
      <c r="D441" s="84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</row>
    <row r="442" spans="1:24" ht="24" customHeight="1">
      <c r="A442" s="58"/>
      <c r="B442" s="58"/>
      <c r="C442" s="58"/>
      <c r="D442" s="84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</row>
    <row r="443" spans="1:24" ht="24" customHeight="1">
      <c r="A443" s="58"/>
      <c r="B443" s="58"/>
      <c r="C443" s="58"/>
      <c r="D443" s="84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</row>
    <row r="444" spans="1:24" ht="24" customHeight="1">
      <c r="A444" s="58"/>
      <c r="B444" s="58"/>
      <c r="C444" s="58"/>
      <c r="D444" s="84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</row>
    <row r="445" spans="1:24" ht="24" customHeight="1">
      <c r="A445" s="58"/>
      <c r="B445" s="58"/>
      <c r="C445" s="58"/>
      <c r="D445" s="84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</row>
    <row r="446" spans="1:24" ht="24" customHeight="1">
      <c r="A446" s="58"/>
      <c r="B446" s="58"/>
      <c r="C446" s="58"/>
      <c r="D446" s="84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</row>
    <row r="447" spans="1:24" ht="24" customHeight="1">
      <c r="A447" s="58"/>
      <c r="B447" s="58"/>
      <c r="C447" s="58"/>
      <c r="D447" s="84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</row>
    <row r="448" spans="1:24" ht="24" customHeight="1">
      <c r="A448" s="58"/>
      <c r="B448" s="58"/>
      <c r="C448" s="58"/>
      <c r="D448" s="84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</row>
    <row r="449" spans="1:24" ht="24" customHeight="1">
      <c r="A449" s="58"/>
      <c r="B449" s="58"/>
      <c r="C449" s="58"/>
      <c r="D449" s="84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</row>
    <row r="450" spans="1:24" ht="24" customHeight="1">
      <c r="A450" s="58"/>
      <c r="B450" s="58"/>
      <c r="C450" s="58"/>
      <c r="D450" s="84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</row>
    <row r="451" spans="1:24" ht="24" customHeight="1">
      <c r="A451" s="58"/>
      <c r="B451" s="58"/>
      <c r="C451" s="58"/>
      <c r="D451" s="84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</row>
    <row r="452" spans="1:24" ht="24" customHeight="1">
      <c r="A452" s="58"/>
      <c r="B452" s="58"/>
      <c r="C452" s="58"/>
      <c r="D452" s="84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</row>
    <row r="453" spans="1:24" ht="24" customHeight="1">
      <c r="A453" s="58"/>
      <c r="B453" s="58"/>
      <c r="C453" s="58"/>
      <c r="D453" s="84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</row>
    <row r="454" spans="1:24" ht="24" customHeight="1">
      <c r="A454" s="58"/>
      <c r="B454" s="58"/>
      <c r="C454" s="58"/>
      <c r="D454" s="84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</row>
    <row r="455" spans="1:24" ht="24" customHeight="1">
      <c r="A455" s="58"/>
      <c r="B455" s="58"/>
      <c r="C455" s="58"/>
      <c r="D455" s="84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</row>
    <row r="456" spans="1:24" ht="24" customHeight="1">
      <c r="A456" s="58"/>
      <c r="B456" s="58"/>
      <c r="C456" s="58"/>
      <c r="D456" s="84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</row>
    <row r="457" spans="1:24" ht="24" customHeight="1">
      <c r="A457" s="58"/>
      <c r="B457" s="58"/>
      <c r="C457" s="58"/>
      <c r="D457" s="84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</row>
    <row r="458" spans="1:24" ht="24" customHeight="1">
      <c r="A458" s="58"/>
      <c r="B458" s="58"/>
      <c r="C458" s="58"/>
      <c r="D458" s="84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</row>
    <row r="459" spans="1:24" ht="24" customHeight="1">
      <c r="A459" s="58"/>
      <c r="B459" s="58"/>
      <c r="C459" s="58"/>
      <c r="D459" s="84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</row>
    <row r="460" spans="1:24" ht="24" customHeight="1">
      <c r="A460" s="58"/>
      <c r="B460" s="58"/>
      <c r="C460" s="58"/>
      <c r="D460" s="84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</row>
    <row r="461" spans="1:24" ht="24" customHeight="1">
      <c r="A461" s="58"/>
      <c r="B461" s="58"/>
      <c r="C461" s="58"/>
      <c r="D461" s="84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</row>
    <row r="462" spans="1:24" ht="24" customHeight="1">
      <c r="A462" s="58"/>
      <c r="B462" s="58"/>
      <c r="C462" s="58"/>
      <c r="D462" s="84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</row>
    <row r="463" spans="1:24" ht="24" customHeight="1">
      <c r="A463" s="58"/>
      <c r="B463" s="58"/>
      <c r="C463" s="58"/>
      <c r="D463" s="84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</row>
    <row r="464" spans="1:24" ht="24" customHeight="1">
      <c r="A464" s="58"/>
      <c r="B464" s="58"/>
      <c r="C464" s="58"/>
      <c r="D464" s="84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</row>
    <row r="465" spans="1:24" ht="24" customHeight="1">
      <c r="A465" s="58"/>
      <c r="B465" s="58"/>
      <c r="C465" s="58"/>
      <c r="D465" s="84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</row>
    <row r="466" spans="1:24" ht="24" customHeight="1">
      <c r="A466" s="58"/>
      <c r="B466" s="58"/>
      <c r="C466" s="58"/>
      <c r="D466" s="84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</row>
    <row r="467" spans="1:24" ht="24" customHeight="1">
      <c r="A467" s="58"/>
      <c r="B467" s="58"/>
      <c r="C467" s="58"/>
      <c r="D467" s="84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</row>
    <row r="468" spans="1:24" ht="24" customHeight="1">
      <c r="A468" s="58"/>
      <c r="B468" s="58"/>
      <c r="C468" s="58"/>
      <c r="D468" s="84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</row>
    <row r="469" spans="1:24" ht="24" customHeight="1">
      <c r="A469" s="58"/>
      <c r="B469" s="58"/>
      <c r="C469" s="58"/>
      <c r="D469" s="84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</row>
    <row r="470" spans="1:24" ht="24" customHeight="1">
      <c r="A470" s="58"/>
      <c r="B470" s="58"/>
      <c r="C470" s="58"/>
      <c r="D470" s="84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</row>
    <row r="471" spans="1:24" ht="24" customHeight="1">
      <c r="A471" s="58"/>
      <c r="B471" s="58"/>
      <c r="C471" s="58"/>
      <c r="D471" s="84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</row>
    <row r="472" spans="1:24" ht="24" customHeight="1">
      <c r="A472" s="58"/>
      <c r="B472" s="58"/>
      <c r="C472" s="58"/>
      <c r="D472" s="84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</row>
    <row r="473" spans="1:24" ht="24" customHeight="1">
      <c r="A473" s="58"/>
      <c r="B473" s="58"/>
      <c r="C473" s="58"/>
      <c r="D473" s="84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</row>
    <row r="474" spans="1:24" ht="24" customHeight="1">
      <c r="A474" s="58"/>
      <c r="B474" s="58"/>
      <c r="C474" s="58"/>
      <c r="D474" s="84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</row>
    <row r="475" spans="1:24" ht="24" customHeight="1">
      <c r="A475" s="58"/>
      <c r="B475" s="58"/>
      <c r="C475" s="58"/>
      <c r="D475" s="84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</row>
    <row r="476" spans="1:24" ht="24" customHeight="1">
      <c r="A476" s="58"/>
      <c r="B476" s="58"/>
      <c r="C476" s="58"/>
      <c r="D476" s="84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</row>
    <row r="477" spans="1:24" ht="24" customHeight="1">
      <c r="A477" s="58"/>
      <c r="B477" s="58"/>
      <c r="C477" s="58"/>
      <c r="D477" s="84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</row>
    <row r="478" spans="1:24" ht="24" customHeight="1">
      <c r="A478" s="58"/>
      <c r="B478" s="58"/>
      <c r="C478" s="58"/>
      <c r="D478" s="84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</row>
    <row r="479" spans="1:24" ht="24" customHeight="1">
      <c r="A479" s="58"/>
      <c r="B479" s="58"/>
      <c r="C479" s="58"/>
      <c r="D479" s="84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</row>
    <row r="480" spans="1:24" ht="24" customHeight="1">
      <c r="A480" s="58"/>
      <c r="B480" s="58"/>
      <c r="C480" s="58"/>
      <c r="D480" s="84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</row>
    <row r="481" spans="1:24" ht="24" customHeight="1">
      <c r="A481" s="58"/>
      <c r="B481" s="58"/>
      <c r="C481" s="58"/>
      <c r="D481" s="84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</row>
    <row r="482" spans="1:24" ht="24" customHeight="1">
      <c r="A482" s="58"/>
      <c r="B482" s="58"/>
      <c r="C482" s="58"/>
      <c r="D482" s="84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</row>
    <row r="483" spans="1:24" ht="24" customHeight="1">
      <c r="A483" s="58"/>
      <c r="B483" s="58"/>
      <c r="C483" s="58"/>
      <c r="D483" s="84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</row>
    <row r="484" spans="1:24" ht="24" customHeight="1">
      <c r="A484" s="58"/>
      <c r="B484" s="58"/>
      <c r="C484" s="58"/>
      <c r="D484" s="84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</row>
    <row r="485" spans="1:24" ht="24" customHeight="1">
      <c r="A485" s="58"/>
      <c r="B485" s="58"/>
      <c r="C485" s="58"/>
      <c r="D485" s="84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</row>
    <row r="486" spans="1:24" ht="24" customHeight="1">
      <c r="A486" s="58"/>
      <c r="B486" s="58"/>
      <c r="C486" s="58"/>
      <c r="D486" s="84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</row>
    <row r="487" spans="1:24" ht="24" customHeight="1">
      <c r="A487" s="58"/>
      <c r="B487" s="58"/>
      <c r="C487" s="58"/>
      <c r="D487" s="84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</row>
    <row r="488" spans="1:24" ht="24" customHeight="1">
      <c r="A488" s="58"/>
      <c r="B488" s="58"/>
      <c r="C488" s="58"/>
      <c r="D488" s="84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</row>
    <row r="489" spans="1:24" ht="24" customHeight="1">
      <c r="A489" s="58"/>
      <c r="B489" s="58"/>
      <c r="C489" s="58"/>
      <c r="D489" s="84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</row>
    <row r="490" spans="1:24" ht="24" customHeight="1">
      <c r="A490" s="58"/>
      <c r="B490" s="58"/>
      <c r="C490" s="58"/>
      <c r="D490" s="84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</row>
    <row r="491" spans="1:24" ht="24" customHeight="1">
      <c r="A491" s="58"/>
      <c r="B491" s="58"/>
      <c r="C491" s="58"/>
      <c r="D491" s="84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</row>
    <row r="492" spans="1:24" ht="24" customHeight="1">
      <c r="A492" s="58"/>
      <c r="B492" s="58"/>
      <c r="C492" s="58"/>
      <c r="D492" s="84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</row>
    <row r="493" spans="1:24" ht="24" customHeight="1">
      <c r="A493" s="58"/>
      <c r="B493" s="58"/>
      <c r="C493" s="58"/>
      <c r="D493" s="84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</row>
    <row r="494" spans="1:24" ht="24" customHeight="1">
      <c r="A494" s="58"/>
      <c r="B494" s="58"/>
      <c r="C494" s="58"/>
      <c r="D494" s="84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</row>
    <row r="495" spans="1:24" ht="24" customHeight="1">
      <c r="A495" s="58"/>
      <c r="B495" s="58"/>
      <c r="C495" s="58"/>
      <c r="D495" s="84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</row>
    <row r="496" spans="1:24" ht="24" customHeight="1">
      <c r="A496" s="58"/>
      <c r="B496" s="58"/>
      <c r="C496" s="58"/>
      <c r="D496" s="84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</row>
    <row r="497" spans="1:24" ht="24" customHeight="1">
      <c r="A497" s="58"/>
      <c r="B497" s="58"/>
      <c r="C497" s="58"/>
      <c r="D497" s="84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</row>
    <row r="498" spans="1:24" ht="24" customHeight="1">
      <c r="A498" s="58"/>
      <c r="B498" s="58"/>
      <c r="C498" s="58"/>
      <c r="D498" s="84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</row>
    <row r="499" spans="1:24" ht="24" customHeight="1">
      <c r="A499" s="58"/>
      <c r="B499" s="58"/>
      <c r="C499" s="58"/>
      <c r="D499" s="84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</row>
    <row r="500" spans="1:24" ht="24" customHeight="1">
      <c r="A500" s="58"/>
      <c r="B500" s="58"/>
      <c r="C500" s="58"/>
      <c r="D500" s="84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</row>
    <row r="501" spans="1:24" ht="24" customHeight="1">
      <c r="A501" s="58"/>
      <c r="B501" s="58"/>
      <c r="C501" s="58"/>
      <c r="D501" s="84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</row>
    <row r="502" spans="1:24" ht="24" customHeight="1">
      <c r="A502" s="58"/>
      <c r="B502" s="58"/>
      <c r="C502" s="58"/>
      <c r="D502" s="84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</row>
    <row r="503" spans="1:24" ht="24" customHeight="1">
      <c r="A503" s="58"/>
      <c r="B503" s="58"/>
      <c r="C503" s="58"/>
      <c r="D503" s="84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</row>
    <row r="504" spans="1:24" ht="24" customHeight="1">
      <c r="A504" s="58"/>
      <c r="B504" s="58"/>
      <c r="C504" s="58"/>
      <c r="D504" s="84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</row>
    <row r="505" spans="1:24" ht="24" customHeight="1">
      <c r="A505" s="58"/>
      <c r="B505" s="58"/>
      <c r="C505" s="58"/>
      <c r="D505" s="84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</row>
    <row r="506" spans="1:24" ht="24" customHeight="1">
      <c r="A506" s="58"/>
      <c r="B506" s="58"/>
      <c r="C506" s="58"/>
      <c r="D506" s="84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</row>
    <row r="507" spans="1:24" ht="24" customHeight="1">
      <c r="A507" s="58"/>
      <c r="B507" s="58"/>
      <c r="C507" s="58"/>
      <c r="D507" s="84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</row>
    <row r="508" spans="1:24" ht="24" customHeight="1">
      <c r="A508" s="58"/>
      <c r="B508" s="58"/>
      <c r="C508" s="58"/>
      <c r="D508" s="84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</row>
    <row r="509" spans="1:24" ht="24" customHeight="1">
      <c r="A509" s="58"/>
      <c r="B509" s="58"/>
      <c r="C509" s="58"/>
      <c r="D509" s="84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</row>
    <row r="510" spans="1:24" ht="24" customHeight="1">
      <c r="A510" s="58"/>
      <c r="B510" s="58"/>
      <c r="C510" s="58"/>
      <c r="D510" s="84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</row>
    <row r="511" spans="1:24" ht="24" customHeight="1">
      <c r="A511" s="58"/>
      <c r="B511" s="58"/>
      <c r="C511" s="58"/>
      <c r="D511" s="84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</row>
    <row r="512" spans="1:24" ht="24" customHeight="1">
      <c r="A512" s="58"/>
      <c r="B512" s="58"/>
      <c r="C512" s="58"/>
      <c r="D512" s="84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</row>
    <row r="513" spans="1:24" ht="24" customHeight="1">
      <c r="A513" s="58"/>
      <c r="B513" s="58"/>
      <c r="C513" s="58"/>
      <c r="D513" s="84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</row>
    <row r="514" spans="1:24" ht="24" customHeight="1">
      <c r="A514" s="58"/>
      <c r="B514" s="58"/>
      <c r="C514" s="58"/>
      <c r="D514" s="84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</row>
    <row r="515" spans="1:24" ht="24" customHeight="1">
      <c r="A515" s="58"/>
      <c r="B515" s="58"/>
      <c r="C515" s="58"/>
      <c r="D515" s="84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</row>
    <row r="516" spans="1:24" ht="24" customHeight="1">
      <c r="A516" s="58"/>
      <c r="B516" s="58"/>
      <c r="C516" s="58"/>
      <c r="D516" s="84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</row>
    <row r="517" spans="1:24" ht="24" customHeight="1">
      <c r="A517" s="58"/>
      <c r="B517" s="58"/>
      <c r="C517" s="58"/>
      <c r="D517" s="84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</row>
    <row r="518" spans="1:24" ht="24" customHeight="1">
      <c r="A518" s="58"/>
      <c r="B518" s="58"/>
      <c r="C518" s="58"/>
      <c r="D518" s="84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</row>
    <row r="519" spans="1:24" ht="24" customHeight="1">
      <c r="A519" s="58"/>
      <c r="B519" s="58"/>
      <c r="C519" s="58"/>
      <c r="D519" s="84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</row>
    <row r="520" spans="1:24" ht="24" customHeight="1">
      <c r="A520" s="58"/>
      <c r="B520" s="58"/>
      <c r="C520" s="58"/>
      <c r="D520" s="84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</row>
    <row r="521" spans="1:24" ht="24" customHeight="1">
      <c r="A521" s="58"/>
      <c r="B521" s="58"/>
      <c r="C521" s="58"/>
      <c r="D521" s="84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</row>
    <row r="522" spans="1:24" ht="24" customHeight="1">
      <c r="A522" s="58"/>
      <c r="B522" s="58"/>
      <c r="C522" s="58"/>
      <c r="D522" s="84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</row>
    <row r="523" spans="1:24" ht="24" customHeight="1">
      <c r="A523" s="58"/>
      <c r="B523" s="58"/>
      <c r="C523" s="58"/>
      <c r="D523" s="84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</row>
    <row r="524" spans="1:24" ht="24" customHeight="1">
      <c r="A524" s="58"/>
      <c r="B524" s="58"/>
      <c r="C524" s="58"/>
      <c r="D524" s="84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</row>
    <row r="525" spans="1:24" ht="24" customHeight="1">
      <c r="A525" s="58"/>
      <c r="B525" s="58"/>
      <c r="C525" s="58"/>
      <c r="D525" s="84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</row>
    <row r="526" spans="1:24" ht="24" customHeight="1">
      <c r="A526" s="58"/>
      <c r="B526" s="58"/>
      <c r="C526" s="58"/>
      <c r="D526" s="84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</row>
    <row r="527" spans="1:24" ht="24" customHeight="1">
      <c r="A527" s="58"/>
      <c r="B527" s="58"/>
      <c r="C527" s="58"/>
      <c r="D527" s="84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</row>
    <row r="528" spans="1:24" ht="24" customHeight="1">
      <c r="A528" s="58"/>
      <c r="B528" s="58"/>
      <c r="C528" s="58"/>
      <c r="D528" s="84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</row>
    <row r="529" spans="1:24" ht="24" customHeight="1">
      <c r="A529" s="58"/>
      <c r="B529" s="58"/>
      <c r="C529" s="58"/>
      <c r="D529" s="84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</row>
    <row r="530" spans="1:24" ht="24" customHeight="1">
      <c r="A530" s="58"/>
      <c r="B530" s="58"/>
      <c r="C530" s="58"/>
      <c r="D530" s="84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</row>
    <row r="531" spans="1:24" ht="24" customHeight="1">
      <c r="A531" s="58"/>
      <c r="B531" s="58"/>
      <c r="C531" s="58"/>
      <c r="D531" s="84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</row>
    <row r="532" spans="1:24" ht="24" customHeight="1">
      <c r="A532" s="58"/>
      <c r="B532" s="58"/>
      <c r="C532" s="58"/>
      <c r="D532" s="84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</row>
    <row r="533" spans="1:24" ht="24" customHeight="1">
      <c r="A533" s="58"/>
      <c r="B533" s="58"/>
      <c r="C533" s="58"/>
      <c r="D533" s="84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</row>
    <row r="534" spans="1:24" ht="24" customHeight="1">
      <c r="A534" s="58"/>
      <c r="B534" s="58"/>
      <c r="C534" s="58"/>
      <c r="D534" s="84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</row>
    <row r="535" spans="1:24" ht="24" customHeight="1">
      <c r="A535" s="58"/>
      <c r="B535" s="58"/>
      <c r="C535" s="58"/>
      <c r="D535" s="84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</row>
    <row r="536" spans="1:24" ht="24" customHeight="1">
      <c r="A536" s="58"/>
      <c r="B536" s="58"/>
      <c r="C536" s="58"/>
      <c r="D536" s="84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</row>
    <row r="537" spans="1:24" ht="24" customHeight="1">
      <c r="A537" s="58"/>
      <c r="B537" s="58"/>
      <c r="C537" s="58"/>
      <c r="D537" s="84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</row>
    <row r="538" spans="1:24" ht="24" customHeight="1">
      <c r="A538" s="58"/>
      <c r="B538" s="58"/>
      <c r="C538" s="58"/>
      <c r="D538" s="84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</row>
    <row r="539" spans="1:24" ht="24" customHeight="1">
      <c r="A539" s="58"/>
      <c r="B539" s="58"/>
      <c r="C539" s="58"/>
      <c r="D539" s="84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</row>
    <row r="540" spans="1:24" ht="24" customHeight="1">
      <c r="A540" s="58"/>
      <c r="B540" s="58"/>
      <c r="C540" s="58"/>
      <c r="D540" s="84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</row>
    <row r="541" spans="1:24" ht="24" customHeight="1">
      <c r="A541" s="58"/>
      <c r="B541" s="58"/>
      <c r="C541" s="58"/>
      <c r="D541" s="84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</row>
    <row r="542" spans="1:24" ht="24" customHeight="1">
      <c r="A542" s="58"/>
      <c r="B542" s="58"/>
      <c r="C542" s="58"/>
      <c r="D542" s="84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</row>
    <row r="543" spans="1:24" ht="24" customHeight="1">
      <c r="A543" s="58"/>
      <c r="B543" s="58"/>
      <c r="C543" s="58"/>
      <c r="D543" s="84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</row>
    <row r="544" spans="1:24" ht="24" customHeight="1">
      <c r="A544" s="58"/>
      <c r="B544" s="58"/>
      <c r="C544" s="58"/>
      <c r="D544" s="84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</row>
    <row r="545" spans="1:24" ht="24" customHeight="1">
      <c r="A545" s="58"/>
      <c r="B545" s="58"/>
      <c r="C545" s="58"/>
      <c r="D545" s="84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</row>
    <row r="546" spans="1:24" ht="24" customHeight="1">
      <c r="A546" s="58"/>
      <c r="B546" s="58"/>
      <c r="C546" s="58"/>
      <c r="D546" s="84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</row>
    <row r="547" spans="1:24" ht="24" customHeight="1">
      <c r="A547" s="58"/>
      <c r="B547" s="58"/>
      <c r="C547" s="58"/>
      <c r="D547" s="84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</row>
    <row r="548" spans="1:24" ht="24" customHeight="1">
      <c r="A548" s="58"/>
      <c r="B548" s="58"/>
      <c r="C548" s="58"/>
      <c r="D548" s="84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</row>
    <row r="549" spans="1:24" ht="24" customHeight="1">
      <c r="A549" s="58"/>
      <c r="B549" s="58"/>
      <c r="C549" s="58"/>
      <c r="D549" s="84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</row>
    <row r="550" spans="1:24" ht="24" customHeight="1">
      <c r="A550" s="58"/>
      <c r="B550" s="58"/>
      <c r="C550" s="58"/>
      <c r="D550" s="84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</row>
    <row r="551" spans="1:24" ht="24" customHeight="1">
      <c r="A551" s="58"/>
      <c r="B551" s="58"/>
      <c r="C551" s="58"/>
      <c r="D551" s="84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</row>
    <row r="552" spans="1:24" ht="24" customHeight="1">
      <c r="A552" s="58"/>
      <c r="B552" s="58"/>
      <c r="C552" s="58"/>
      <c r="D552" s="84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</row>
    <row r="553" spans="1:24" ht="24" customHeight="1">
      <c r="A553" s="58"/>
      <c r="B553" s="58"/>
      <c r="C553" s="58"/>
      <c r="D553" s="84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</row>
    <row r="554" spans="1:24" ht="24" customHeight="1">
      <c r="A554" s="58"/>
      <c r="B554" s="58"/>
      <c r="C554" s="58"/>
      <c r="D554" s="84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</row>
    <row r="555" spans="1:24" ht="24" customHeight="1">
      <c r="A555" s="58"/>
      <c r="B555" s="58"/>
      <c r="C555" s="58"/>
      <c r="D555" s="84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</row>
    <row r="556" spans="1:24" ht="24" customHeight="1">
      <c r="A556" s="58"/>
      <c r="B556" s="58"/>
      <c r="C556" s="58"/>
      <c r="D556" s="84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</row>
    <row r="557" spans="1:24" ht="24" customHeight="1">
      <c r="A557" s="58"/>
      <c r="B557" s="58"/>
      <c r="C557" s="58"/>
      <c r="D557" s="84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</row>
    <row r="558" spans="1:24" ht="24" customHeight="1">
      <c r="A558" s="58"/>
      <c r="B558" s="58"/>
      <c r="C558" s="58"/>
      <c r="D558" s="84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</row>
    <row r="559" spans="1:24" ht="24" customHeight="1">
      <c r="A559" s="58"/>
      <c r="B559" s="58"/>
      <c r="C559" s="58"/>
      <c r="D559" s="84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</row>
    <row r="560" spans="1:24" ht="24" customHeight="1">
      <c r="A560" s="58"/>
      <c r="B560" s="58"/>
      <c r="C560" s="58"/>
      <c r="D560" s="84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</row>
    <row r="561" spans="1:24" ht="24" customHeight="1">
      <c r="A561" s="58"/>
      <c r="B561" s="58"/>
      <c r="C561" s="58"/>
      <c r="D561" s="84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</row>
    <row r="562" spans="1:24" ht="24" customHeight="1">
      <c r="A562" s="58"/>
      <c r="B562" s="58"/>
      <c r="C562" s="58"/>
      <c r="D562" s="84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</row>
    <row r="563" spans="1:24" ht="24" customHeight="1">
      <c r="A563" s="58"/>
      <c r="B563" s="58"/>
      <c r="C563" s="58"/>
      <c r="D563" s="84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</row>
    <row r="564" spans="1:24" ht="24" customHeight="1">
      <c r="A564" s="58"/>
      <c r="B564" s="58"/>
      <c r="C564" s="58"/>
      <c r="D564" s="84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</row>
    <row r="565" spans="1:24" ht="24" customHeight="1">
      <c r="A565" s="58"/>
      <c r="B565" s="58"/>
      <c r="C565" s="58"/>
      <c r="D565" s="84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</row>
    <row r="566" spans="1:24" ht="24" customHeight="1">
      <c r="A566" s="58"/>
      <c r="B566" s="58"/>
      <c r="C566" s="58"/>
      <c r="D566" s="84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</row>
    <row r="567" spans="1:24" ht="24" customHeight="1">
      <c r="A567" s="58"/>
      <c r="B567" s="58"/>
      <c r="C567" s="58"/>
      <c r="D567" s="84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</row>
    <row r="568" spans="1:24" ht="24" customHeight="1">
      <c r="A568" s="58"/>
      <c r="B568" s="58"/>
      <c r="C568" s="58"/>
      <c r="D568" s="84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</row>
    <row r="569" spans="1:24" ht="24" customHeight="1">
      <c r="A569" s="58"/>
      <c r="B569" s="58"/>
      <c r="C569" s="58"/>
      <c r="D569" s="84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</row>
    <row r="570" spans="1:24" ht="24" customHeight="1">
      <c r="A570" s="58"/>
      <c r="B570" s="58"/>
      <c r="C570" s="58"/>
      <c r="D570" s="84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</row>
    <row r="571" spans="1:24" ht="24" customHeight="1">
      <c r="A571" s="58"/>
      <c r="B571" s="58"/>
      <c r="C571" s="58"/>
      <c r="D571" s="84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</row>
    <row r="572" spans="1:24" ht="24" customHeight="1">
      <c r="A572" s="58"/>
      <c r="B572" s="58"/>
      <c r="C572" s="58"/>
      <c r="D572" s="84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</row>
    <row r="573" spans="1:24" ht="24" customHeight="1">
      <c r="A573" s="58"/>
      <c r="B573" s="58"/>
      <c r="C573" s="58"/>
      <c r="D573" s="84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</row>
    <row r="574" spans="1:24" ht="24" customHeight="1">
      <c r="A574" s="58"/>
      <c r="B574" s="58"/>
      <c r="C574" s="58"/>
      <c r="D574" s="84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</row>
    <row r="575" spans="1:24" ht="24" customHeight="1">
      <c r="A575" s="58"/>
      <c r="B575" s="58"/>
      <c r="C575" s="58"/>
      <c r="D575" s="84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</row>
    <row r="576" spans="1:24" ht="24" customHeight="1">
      <c r="A576" s="58"/>
      <c r="B576" s="58"/>
      <c r="C576" s="58"/>
      <c r="D576" s="84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</row>
    <row r="577" spans="1:24" ht="24" customHeight="1">
      <c r="A577" s="58"/>
      <c r="B577" s="58"/>
      <c r="C577" s="58"/>
      <c r="D577" s="84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</row>
    <row r="578" spans="1:24" ht="24" customHeight="1">
      <c r="A578" s="58"/>
      <c r="B578" s="58"/>
      <c r="C578" s="58"/>
      <c r="D578" s="84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</row>
    <row r="579" spans="1:24" ht="24" customHeight="1">
      <c r="A579" s="58"/>
      <c r="B579" s="58"/>
      <c r="C579" s="58"/>
      <c r="D579" s="84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</row>
    <row r="580" spans="1:24" ht="24" customHeight="1">
      <c r="A580" s="58"/>
      <c r="B580" s="58"/>
      <c r="C580" s="58"/>
      <c r="D580" s="84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</row>
    <row r="581" spans="1:24" ht="24" customHeight="1">
      <c r="A581" s="58"/>
      <c r="B581" s="58"/>
      <c r="C581" s="58"/>
      <c r="D581" s="84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</row>
    <row r="582" spans="1:24" ht="24" customHeight="1">
      <c r="A582" s="58"/>
      <c r="B582" s="58"/>
      <c r="C582" s="58"/>
      <c r="D582" s="84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</row>
    <row r="583" spans="1:24" ht="24" customHeight="1">
      <c r="A583" s="58"/>
      <c r="B583" s="58"/>
      <c r="C583" s="58"/>
      <c r="D583" s="84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</row>
    <row r="584" spans="1:24" ht="24" customHeight="1">
      <c r="A584" s="58"/>
      <c r="B584" s="58"/>
      <c r="C584" s="58"/>
      <c r="D584" s="84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</row>
    <row r="585" spans="1:24" ht="24" customHeight="1">
      <c r="A585" s="58"/>
      <c r="B585" s="58"/>
      <c r="C585" s="58"/>
      <c r="D585" s="84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</row>
    <row r="586" spans="1:24" ht="24" customHeight="1">
      <c r="A586" s="58"/>
      <c r="B586" s="58"/>
      <c r="C586" s="58"/>
      <c r="D586" s="84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</row>
    <row r="587" spans="1:24" ht="24" customHeight="1">
      <c r="A587" s="58"/>
      <c r="B587" s="58"/>
      <c r="C587" s="58"/>
      <c r="D587" s="84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</row>
    <row r="588" spans="1:24" ht="24" customHeight="1">
      <c r="A588" s="58"/>
      <c r="B588" s="58"/>
      <c r="C588" s="58"/>
      <c r="D588" s="84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</row>
    <row r="589" spans="1:24" ht="24" customHeight="1">
      <c r="A589" s="58"/>
      <c r="B589" s="58"/>
      <c r="C589" s="58"/>
      <c r="D589" s="84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</row>
    <row r="590" spans="1:24" ht="24" customHeight="1">
      <c r="A590" s="58"/>
      <c r="B590" s="58"/>
      <c r="C590" s="58"/>
      <c r="D590" s="84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</row>
    <row r="591" spans="1:24" ht="24" customHeight="1">
      <c r="A591" s="58"/>
      <c r="B591" s="58"/>
      <c r="C591" s="58"/>
      <c r="D591" s="84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</row>
    <row r="592" spans="1:24" ht="24" customHeight="1">
      <c r="A592" s="58"/>
      <c r="B592" s="58"/>
      <c r="C592" s="58"/>
      <c r="D592" s="84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</row>
    <row r="593" spans="1:24" ht="24" customHeight="1">
      <c r="A593" s="58"/>
      <c r="B593" s="58"/>
      <c r="C593" s="58"/>
      <c r="D593" s="84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</row>
    <row r="594" spans="1:24" ht="24" customHeight="1">
      <c r="A594" s="58"/>
      <c r="B594" s="58"/>
      <c r="C594" s="58"/>
      <c r="D594" s="84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</row>
    <row r="595" spans="1:24" ht="24" customHeight="1">
      <c r="A595" s="58"/>
      <c r="B595" s="58"/>
      <c r="C595" s="58"/>
      <c r="D595" s="84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</row>
    <row r="596" spans="1:24" ht="24" customHeight="1">
      <c r="A596" s="58"/>
      <c r="B596" s="58"/>
      <c r="C596" s="58"/>
      <c r="D596" s="84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</row>
    <row r="597" spans="1:24" ht="24" customHeight="1">
      <c r="A597" s="58"/>
      <c r="B597" s="58"/>
      <c r="C597" s="58"/>
      <c r="D597" s="84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</row>
    <row r="598" spans="1:24" ht="24" customHeight="1">
      <c r="A598" s="58"/>
      <c r="B598" s="58"/>
      <c r="C598" s="58"/>
      <c r="D598" s="84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</row>
    <row r="599" spans="1:24" ht="24" customHeight="1">
      <c r="A599" s="58"/>
      <c r="B599" s="58"/>
      <c r="C599" s="58"/>
      <c r="D599" s="84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</row>
    <row r="600" spans="1:24" ht="24" customHeight="1">
      <c r="A600" s="58"/>
      <c r="B600" s="58"/>
      <c r="C600" s="58"/>
      <c r="D600" s="84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</row>
    <row r="601" spans="1:24" ht="24" customHeight="1">
      <c r="A601" s="58"/>
      <c r="B601" s="58"/>
      <c r="C601" s="58"/>
      <c r="D601" s="84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</row>
    <row r="602" spans="1:24" ht="24" customHeight="1">
      <c r="A602" s="58"/>
      <c r="B602" s="58"/>
      <c r="C602" s="58"/>
      <c r="D602" s="84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</row>
    <row r="603" spans="1:24" ht="24" customHeight="1">
      <c r="A603" s="58"/>
      <c r="B603" s="58"/>
      <c r="C603" s="58"/>
      <c r="D603" s="84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</row>
    <row r="604" spans="1:24" ht="24" customHeight="1">
      <c r="A604" s="58"/>
      <c r="B604" s="58"/>
      <c r="C604" s="58"/>
      <c r="D604" s="84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</row>
    <row r="605" spans="1:24" ht="24" customHeight="1">
      <c r="A605" s="58"/>
      <c r="B605" s="58"/>
      <c r="C605" s="58"/>
      <c r="D605" s="84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</row>
    <row r="606" spans="1:24" ht="24" customHeight="1">
      <c r="A606" s="58"/>
      <c r="B606" s="58"/>
      <c r="C606" s="58"/>
      <c r="D606" s="84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</row>
    <row r="607" spans="1:24" ht="24" customHeight="1">
      <c r="A607" s="58"/>
      <c r="B607" s="58"/>
      <c r="C607" s="58"/>
      <c r="D607" s="84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</row>
    <row r="608" spans="1:24" ht="24" customHeight="1">
      <c r="A608" s="58"/>
      <c r="B608" s="58"/>
      <c r="C608" s="58"/>
      <c r="D608" s="84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</row>
    <row r="609" spans="1:24" ht="24" customHeight="1">
      <c r="A609" s="58"/>
      <c r="B609" s="58"/>
      <c r="C609" s="58"/>
      <c r="D609" s="84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</row>
    <row r="610" spans="1:24" ht="24" customHeight="1">
      <c r="A610" s="58"/>
      <c r="B610" s="58"/>
      <c r="C610" s="58"/>
      <c r="D610" s="84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</row>
    <row r="611" spans="1:24" ht="24" customHeight="1">
      <c r="A611" s="58"/>
      <c r="B611" s="58"/>
      <c r="C611" s="58"/>
      <c r="D611" s="84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</row>
    <row r="612" spans="1:24" ht="24" customHeight="1">
      <c r="A612" s="58"/>
      <c r="B612" s="58"/>
      <c r="C612" s="58"/>
      <c r="D612" s="84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</row>
    <row r="613" spans="1:24" ht="24" customHeight="1">
      <c r="A613" s="58"/>
      <c r="B613" s="58"/>
      <c r="C613" s="58"/>
      <c r="D613" s="84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</row>
    <row r="614" spans="1:24" ht="24" customHeight="1">
      <c r="A614" s="58"/>
      <c r="B614" s="58"/>
      <c r="C614" s="58"/>
      <c r="D614" s="84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</row>
    <row r="615" spans="1:24" ht="24" customHeight="1">
      <c r="A615" s="58"/>
      <c r="B615" s="58"/>
      <c r="C615" s="58"/>
      <c r="D615" s="84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</row>
    <row r="616" spans="1:24" ht="24" customHeight="1">
      <c r="A616" s="58"/>
      <c r="B616" s="58"/>
      <c r="C616" s="58"/>
      <c r="D616" s="84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</row>
    <row r="617" spans="1:24" ht="24" customHeight="1">
      <c r="A617" s="58"/>
      <c r="B617" s="58"/>
      <c r="C617" s="58"/>
      <c r="D617" s="84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</row>
    <row r="618" spans="1:24" ht="24" customHeight="1">
      <c r="A618" s="58"/>
      <c r="B618" s="58"/>
      <c r="C618" s="58"/>
      <c r="D618" s="84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</row>
    <row r="619" spans="1:24" ht="24" customHeight="1">
      <c r="A619" s="58"/>
      <c r="B619" s="58"/>
      <c r="C619" s="58"/>
      <c r="D619" s="84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</row>
    <row r="620" spans="1:24" ht="24" customHeight="1">
      <c r="A620" s="58"/>
      <c r="B620" s="58"/>
      <c r="C620" s="58"/>
      <c r="D620" s="84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</row>
    <row r="621" spans="1:24" ht="24" customHeight="1">
      <c r="A621" s="58"/>
      <c r="B621" s="58"/>
      <c r="C621" s="58"/>
      <c r="D621" s="84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</row>
    <row r="622" spans="1:24" ht="24" customHeight="1">
      <c r="A622" s="58"/>
      <c r="B622" s="58"/>
      <c r="C622" s="58"/>
      <c r="D622" s="84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</row>
    <row r="623" spans="1:24" ht="24" customHeight="1">
      <c r="A623" s="58"/>
      <c r="B623" s="58"/>
      <c r="C623" s="58"/>
      <c r="D623" s="84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</row>
    <row r="624" spans="1:24" ht="24" customHeight="1">
      <c r="A624" s="58"/>
      <c r="B624" s="58"/>
      <c r="C624" s="58"/>
      <c r="D624" s="84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</row>
    <row r="625" spans="1:24" ht="24" customHeight="1">
      <c r="A625" s="58"/>
      <c r="B625" s="58"/>
      <c r="C625" s="58"/>
      <c r="D625" s="84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</row>
    <row r="626" spans="1:24" ht="24" customHeight="1">
      <c r="A626" s="58"/>
      <c r="B626" s="58"/>
      <c r="C626" s="58"/>
      <c r="D626" s="84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</row>
    <row r="627" spans="1:24" ht="24" customHeight="1">
      <c r="A627" s="58"/>
      <c r="B627" s="58"/>
      <c r="C627" s="58"/>
      <c r="D627" s="84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</row>
    <row r="628" spans="1:24" ht="24" customHeight="1">
      <c r="A628" s="58"/>
      <c r="B628" s="58"/>
      <c r="C628" s="58"/>
      <c r="D628" s="84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</row>
    <row r="629" spans="1:24" ht="24" customHeight="1">
      <c r="A629" s="58"/>
      <c r="B629" s="58"/>
      <c r="C629" s="58"/>
      <c r="D629" s="84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</row>
    <row r="630" spans="1:24" ht="24" customHeight="1">
      <c r="A630" s="58"/>
      <c r="B630" s="58"/>
      <c r="C630" s="58"/>
      <c r="D630" s="84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</row>
    <row r="631" spans="1:24" ht="24" customHeight="1">
      <c r="A631" s="58"/>
      <c r="B631" s="58"/>
      <c r="C631" s="58"/>
      <c r="D631" s="84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</row>
    <row r="632" spans="1:24" ht="24" customHeight="1">
      <c r="A632" s="58"/>
      <c r="B632" s="58"/>
      <c r="C632" s="58"/>
      <c r="D632" s="84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</row>
    <row r="633" spans="1:24" ht="24" customHeight="1">
      <c r="A633" s="58"/>
      <c r="B633" s="58"/>
      <c r="C633" s="58"/>
      <c r="D633" s="84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</row>
    <row r="634" spans="1:24" ht="24" customHeight="1">
      <c r="A634" s="58"/>
      <c r="B634" s="58"/>
      <c r="C634" s="58"/>
      <c r="D634" s="84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</row>
    <row r="635" spans="1:24" ht="24" customHeight="1">
      <c r="A635" s="58"/>
      <c r="B635" s="58"/>
      <c r="C635" s="58"/>
      <c r="D635" s="84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</row>
    <row r="636" spans="1:24" ht="24" customHeight="1">
      <c r="A636" s="58"/>
      <c r="B636" s="58"/>
      <c r="C636" s="58"/>
      <c r="D636" s="84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</row>
    <row r="637" spans="1:24" ht="24" customHeight="1">
      <c r="A637" s="58"/>
      <c r="B637" s="58"/>
      <c r="C637" s="58"/>
      <c r="D637" s="84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</row>
    <row r="638" spans="1:24" ht="24" customHeight="1">
      <c r="A638" s="58"/>
      <c r="B638" s="58"/>
      <c r="C638" s="58"/>
      <c r="D638" s="84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</row>
    <row r="639" spans="1:24" ht="24" customHeight="1">
      <c r="A639" s="58"/>
      <c r="B639" s="58"/>
      <c r="C639" s="58"/>
      <c r="D639" s="84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</row>
    <row r="640" spans="1:24" ht="24" customHeight="1">
      <c r="A640" s="58"/>
      <c r="B640" s="58"/>
      <c r="C640" s="58"/>
      <c r="D640" s="84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</row>
    <row r="641" spans="1:24" ht="24" customHeight="1">
      <c r="A641" s="58"/>
      <c r="B641" s="58"/>
      <c r="C641" s="58"/>
      <c r="D641" s="84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</row>
    <row r="642" spans="1:24" ht="24" customHeight="1">
      <c r="A642" s="58"/>
      <c r="B642" s="58"/>
      <c r="C642" s="58"/>
      <c r="D642" s="84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</row>
    <row r="643" spans="1:24" ht="24" customHeight="1">
      <c r="A643" s="58"/>
      <c r="B643" s="58"/>
      <c r="C643" s="58"/>
      <c r="D643" s="84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</row>
    <row r="644" spans="1:24" ht="24" customHeight="1">
      <c r="A644" s="58"/>
      <c r="B644" s="58"/>
      <c r="C644" s="58"/>
      <c r="D644" s="84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</row>
    <row r="645" spans="1:24" ht="24" customHeight="1">
      <c r="A645" s="58"/>
      <c r="B645" s="58"/>
      <c r="C645" s="58"/>
      <c r="D645" s="84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</row>
    <row r="646" spans="1:24" ht="24" customHeight="1">
      <c r="A646" s="58"/>
      <c r="B646" s="58"/>
      <c r="C646" s="58"/>
      <c r="D646" s="84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</row>
    <row r="647" spans="1:24" ht="24" customHeight="1">
      <c r="A647" s="58"/>
      <c r="B647" s="58"/>
      <c r="C647" s="58"/>
      <c r="D647" s="84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</row>
    <row r="648" spans="1:24" ht="24" customHeight="1">
      <c r="A648" s="58"/>
      <c r="B648" s="58"/>
      <c r="C648" s="58"/>
      <c r="D648" s="84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</row>
    <row r="649" spans="1:24" ht="24" customHeight="1">
      <c r="A649" s="58"/>
      <c r="B649" s="58"/>
      <c r="C649" s="58"/>
      <c r="D649" s="84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</row>
    <row r="650" spans="1:24" ht="24" customHeight="1">
      <c r="A650" s="58"/>
      <c r="B650" s="58"/>
      <c r="C650" s="58"/>
      <c r="D650" s="84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</row>
    <row r="651" spans="1:24" ht="24" customHeight="1">
      <c r="A651" s="58"/>
      <c r="B651" s="58"/>
      <c r="C651" s="58"/>
      <c r="D651" s="84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</row>
    <row r="652" spans="1:24" ht="24" customHeight="1">
      <c r="A652" s="58"/>
      <c r="B652" s="58"/>
      <c r="C652" s="58"/>
      <c r="D652" s="84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</row>
    <row r="653" spans="1:24" ht="24" customHeight="1">
      <c r="A653" s="58"/>
      <c r="B653" s="58"/>
      <c r="C653" s="58"/>
      <c r="D653" s="84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</row>
    <row r="654" spans="1:24" ht="24" customHeight="1">
      <c r="A654" s="58"/>
      <c r="B654" s="58"/>
      <c r="C654" s="58"/>
      <c r="D654" s="84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</row>
    <row r="655" spans="1:24" ht="24" customHeight="1">
      <c r="A655" s="58"/>
      <c r="B655" s="58"/>
      <c r="C655" s="58"/>
      <c r="D655" s="84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</row>
    <row r="656" spans="1:24" ht="24" customHeight="1">
      <c r="A656" s="58"/>
      <c r="B656" s="58"/>
      <c r="C656" s="58"/>
      <c r="D656" s="84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</row>
    <row r="657" spans="1:24" ht="24" customHeight="1">
      <c r="A657" s="58"/>
      <c r="B657" s="58"/>
      <c r="C657" s="58"/>
      <c r="D657" s="84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</row>
    <row r="658" spans="1:24" ht="24" customHeight="1">
      <c r="A658" s="58"/>
      <c r="B658" s="58"/>
      <c r="C658" s="58"/>
      <c r="D658" s="84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</row>
    <row r="659" spans="1:24" ht="24" customHeight="1">
      <c r="A659" s="58"/>
      <c r="B659" s="58"/>
      <c r="C659" s="58"/>
      <c r="D659" s="84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</row>
    <row r="660" spans="1:24" ht="24" customHeight="1">
      <c r="A660" s="58"/>
      <c r="B660" s="58"/>
      <c r="C660" s="58"/>
      <c r="D660" s="84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</row>
    <row r="661" spans="1:24" ht="24" customHeight="1">
      <c r="A661" s="58"/>
      <c r="B661" s="58"/>
      <c r="C661" s="58"/>
      <c r="D661" s="84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</row>
    <row r="662" spans="1:24" ht="24" customHeight="1">
      <c r="A662" s="58"/>
      <c r="B662" s="58"/>
      <c r="C662" s="58"/>
      <c r="D662" s="84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</row>
    <row r="663" spans="1:24" ht="24" customHeight="1">
      <c r="A663" s="58"/>
      <c r="B663" s="58"/>
      <c r="C663" s="58"/>
      <c r="D663" s="84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</row>
    <row r="664" spans="1:24" ht="24" customHeight="1">
      <c r="A664" s="58"/>
      <c r="B664" s="58"/>
      <c r="C664" s="58"/>
      <c r="D664" s="84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</row>
    <row r="665" spans="1:24" ht="24" customHeight="1">
      <c r="A665" s="58"/>
      <c r="B665" s="58"/>
      <c r="C665" s="58"/>
      <c r="D665" s="84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</row>
    <row r="666" spans="1:24" ht="24" customHeight="1">
      <c r="A666" s="58"/>
      <c r="B666" s="58"/>
      <c r="C666" s="58"/>
      <c r="D666" s="84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</row>
    <row r="667" spans="1:24" ht="24" customHeight="1">
      <c r="A667" s="58"/>
      <c r="B667" s="58"/>
      <c r="C667" s="58"/>
      <c r="D667" s="84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</row>
    <row r="668" spans="1:24" ht="24" customHeight="1">
      <c r="A668" s="58"/>
      <c r="B668" s="58"/>
      <c r="C668" s="58"/>
      <c r="D668" s="84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</row>
    <row r="669" spans="1:24" ht="24" customHeight="1">
      <c r="A669" s="58"/>
      <c r="B669" s="58"/>
      <c r="C669" s="58"/>
      <c r="D669" s="84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</row>
    <row r="670" spans="1:24" ht="24" customHeight="1">
      <c r="A670" s="58"/>
      <c r="B670" s="58"/>
      <c r="C670" s="58"/>
      <c r="D670" s="84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</row>
    <row r="671" spans="1:24" ht="24" customHeight="1">
      <c r="A671" s="58"/>
      <c r="B671" s="58"/>
      <c r="C671" s="58"/>
      <c r="D671" s="84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</row>
    <row r="672" spans="1:24" ht="24" customHeight="1">
      <c r="A672" s="58"/>
      <c r="B672" s="58"/>
      <c r="C672" s="58"/>
      <c r="D672" s="84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</row>
    <row r="673" spans="1:24" ht="24" customHeight="1">
      <c r="A673" s="58"/>
      <c r="B673" s="58"/>
      <c r="C673" s="58"/>
      <c r="D673" s="84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</row>
    <row r="674" spans="1:24" ht="24" customHeight="1">
      <c r="A674" s="58"/>
      <c r="B674" s="58"/>
      <c r="C674" s="58"/>
      <c r="D674" s="84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</row>
    <row r="675" spans="1:24" ht="24" customHeight="1">
      <c r="A675" s="58"/>
      <c r="B675" s="58"/>
      <c r="C675" s="58"/>
      <c r="D675" s="84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</row>
    <row r="676" spans="1:24" ht="24" customHeight="1">
      <c r="A676" s="58"/>
      <c r="B676" s="58"/>
      <c r="C676" s="58"/>
      <c r="D676" s="84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</row>
    <row r="677" spans="1:24" ht="24" customHeight="1">
      <c r="A677" s="58"/>
      <c r="B677" s="58"/>
      <c r="C677" s="58"/>
      <c r="D677" s="84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</row>
    <row r="678" spans="1:24" ht="24" customHeight="1">
      <c r="A678" s="58"/>
      <c r="B678" s="58"/>
      <c r="C678" s="58"/>
      <c r="D678" s="84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</row>
    <row r="679" spans="1:24" ht="24" customHeight="1">
      <c r="A679" s="58"/>
      <c r="B679" s="58"/>
      <c r="C679" s="58"/>
      <c r="D679" s="84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</row>
    <row r="680" spans="1:24" ht="24" customHeight="1">
      <c r="A680" s="58"/>
      <c r="B680" s="58"/>
      <c r="C680" s="58"/>
      <c r="D680" s="84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</row>
    <row r="681" spans="1:24" ht="24" customHeight="1">
      <c r="A681" s="58"/>
      <c r="B681" s="58"/>
      <c r="C681" s="58"/>
      <c r="D681" s="84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</row>
    <row r="682" spans="1:24" ht="24" customHeight="1">
      <c r="A682" s="58"/>
      <c r="B682" s="58"/>
      <c r="C682" s="58"/>
      <c r="D682" s="84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</row>
    <row r="683" spans="1:24" ht="24" customHeight="1">
      <c r="A683" s="58"/>
      <c r="B683" s="58"/>
      <c r="C683" s="58"/>
      <c r="D683" s="84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</row>
    <row r="684" spans="1:24" ht="24" customHeight="1">
      <c r="A684" s="58"/>
      <c r="B684" s="58"/>
      <c r="C684" s="58"/>
      <c r="D684" s="84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</row>
    <row r="685" spans="1:24" ht="24" customHeight="1">
      <c r="A685" s="58"/>
      <c r="B685" s="58"/>
      <c r="C685" s="58"/>
      <c r="D685" s="84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</row>
    <row r="686" spans="1:24" ht="24" customHeight="1">
      <c r="A686" s="58"/>
      <c r="B686" s="58"/>
      <c r="C686" s="58"/>
      <c r="D686" s="84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</row>
    <row r="687" spans="1:24" ht="24" customHeight="1">
      <c r="A687" s="58"/>
      <c r="B687" s="58"/>
      <c r="C687" s="58"/>
      <c r="D687" s="84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</row>
    <row r="688" spans="1:24" ht="24" customHeight="1">
      <c r="A688" s="58"/>
      <c r="B688" s="58"/>
      <c r="C688" s="58"/>
      <c r="D688" s="84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</row>
    <row r="689" spans="1:24" ht="24" customHeight="1">
      <c r="A689" s="58"/>
      <c r="B689" s="58"/>
      <c r="C689" s="58"/>
      <c r="D689" s="84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</row>
    <row r="690" spans="1:24" ht="24" customHeight="1">
      <c r="A690" s="58"/>
      <c r="B690" s="58"/>
      <c r="C690" s="58"/>
      <c r="D690" s="84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</row>
    <row r="691" spans="1:24" ht="24" customHeight="1">
      <c r="A691" s="58"/>
      <c r="B691" s="58"/>
      <c r="C691" s="58"/>
      <c r="D691" s="84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</row>
    <row r="692" spans="1:24" ht="24" customHeight="1">
      <c r="A692" s="58"/>
      <c r="B692" s="58"/>
      <c r="C692" s="58"/>
      <c r="D692" s="84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</row>
    <row r="693" spans="1:24" ht="24" customHeight="1">
      <c r="A693" s="58"/>
      <c r="B693" s="58"/>
      <c r="C693" s="58"/>
      <c r="D693" s="84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</row>
    <row r="694" spans="1:24" ht="24" customHeight="1">
      <c r="A694" s="58"/>
      <c r="B694" s="58"/>
      <c r="C694" s="58"/>
      <c r="D694" s="84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</row>
    <row r="695" spans="1:24" ht="24" customHeight="1">
      <c r="A695" s="58"/>
      <c r="B695" s="58"/>
      <c r="C695" s="58"/>
      <c r="D695" s="84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</row>
    <row r="696" spans="1:24" ht="24" customHeight="1">
      <c r="A696" s="58"/>
      <c r="B696" s="58"/>
      <c r="C696" s="58"/>
      <c r="D696" s="84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</row>
    <row r="697" spans="1:24" ht="24" customHeight="1">
      <c r="A697" s="58"/>
      <c r="B697" s="58"/>
      <c r="C697" s="58"/>
      <c r="D697" s="84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</row>
    <row r="698" spans="1:24" ht="24" customHeight="1">
      <c r="A698" s="58"/>
      <c r="B698" s="58"/>
      <c r="C698" s="58"/>
      <c r="D698" s="84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</row>
    <row r="699" spans="1:24" ht="24" customHeight="1">
      <c r="A699" s="58"/>
      <c r="B699" s="58"/>
      <c r="C699" s="58"/>
      <c r="D699" s="84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</row>
    <row r="700" spans="1:24" ht="24" customHeight="1">
      <c r="A700" s="58"/>
      <c r="B700" s="58"/>
      <c r="C700" s="58"/>
      <c r="D700" s="84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</row>
    <row r="701" spans="1:24" ht="24" customHeight="1">
      <c r="A701" s="58"/>
      <c r="B701" s="58"/>
      <c r="C701" s="58"/>
      <c r="D701" s="84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</row>
    <row r="702" spans="1:24" ht="24" customHeight="1">
      <c r="A702" s="58"/>
      <c r="B702" s="58"/>
      <c r="C702" s="58"/>
      <c r="D702" s="84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</row>
    <row r="703" spans="1:24" ht="24" customHeight="1">
      <c r="A703" s="58"/>
      <c r="B703" s="58"/>
      <c r="C703" s="58"/>
      <c r="D703" s="84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</row>
    <row r="704" spans="1:24" ht="24" customHeight="1">
      <c r="A704" s="58"/>
      <c r="B704" s="58"/>
      <c r="C704" s="58"/>
      <c r="D704" s="84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</row>
    <row r="705" spans="1:24" ht="24" customHeight="1">
      <c r="A705" s="58"/>
      <c r="B705" s="58"/>
      <c r="C705" s="58"/>
      <c r="D705" s="84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</row>
    <row r="706" spans="1:24" ht="24" customHeight="1">
      <c r="A706" s="58"/>
      <c r="B706" s="58"/>
      <c r="C706" s="58"/>
      <c r="D706" s="84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</row>
    <row r="707" spans="1:24" ht="24" customHeight="1">
      <c r="A707" s="58"/>
      <c r="B707" s="58"/>
      <c r="C707" s="58"/>
      <c r="D707" s="84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</row>
    <row r="708" spans="1:24" ht="24" customHeight="1">
      <c r="A708" s="58"/>
      <c r="B708" s="58"/>
      <c r="C708" s="58"/>
      <c r="D708" s="84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</row>
    <row r="709" spans="1:24" ht="24" customHeight="1">
      <c r="A709" s="58"/>
      <c r="B709" s="58"/>
      <c r="C709" s="58"/>
      <c r="D709" s="84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</row>
    <row r="710" spans="1:24" ht="24" customHeight="1">
      <c r="A710" s="58"/>
      <c r="B710" s="58"/>
      <c r="C710" s="58"/>
      <c r="D710" s="84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</row>
    <row r="711" spans="1:24" ht="24" customHeight="1">
      <c r="A711" s="58"/>
      <c r="B711" s="58"/>
      <c r="C711" s="58"/>
      <c r="D711" s="84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</row>
    <row r="712" spans="1:24" ht="24" customHeight="1">
      <c r="A712" s="58"/>
      <c r="B712" s="58"/>
      <c r="C712" s="58"/>
      <c r="D712" s="84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</row>
    <row r="713" spans="1:24" ht="24" customHeight="1">
      <c r="A713" s="58"/>
      <c r="B713" s="58"/>
      <c r="C713" s="58"/>
      <c r="D713" s="84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</row>
    <row r="714" spans="1:24" ht="24" customHeight="1">
      <c r="A714" s="58"/>
      <c r="B714" s="58"/>
      <c r="C714" s="58"/>
      <c r="D714" s="84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</row>
    <row r="715" spans="1:24" ht="24" customHeight="1">
      <c r="A715" s="58"/>
      <c r="B715" s="58"/>
      <c r="C715" s="58"/>
      <c r="D715" s="84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</row>
    <row r="716" spans="1:24" ht="24" customHeight="1">
      <c r="A716" s="58"/>
      <c r="B716" s="58"/>
      <c r="C716" s="58"/>
      <c r="D716" s="84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</row>
    <row r="717" spans="1:24" ht="24" customHeight="1">
      <c r="A717" s="58"/>
      <c r="B717" s="58"/>
      <c r="C717" s="58"/>
      <c r="D717" s="84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</row>
    <row r="718" spans="1:24" ht="24" customHeight="1">
      <c r="A718" s="58"/>
      <c r="B718" s="58"/>
      <c r="C718" s="58"/>
      <c r="D718" s="84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</row>
    <row r="719" spans="1:24" ht="24" customHeight="1">
      <c r="A719" s="58"/>
      <c r="B719" s="58"/>
      <c r="C719" s="58"/>
      <c r="D719" s="84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</row>
    <row r="720" spans="1:24" ht="24" customHeight="1">
      <c r="A720" s="58"/>
      <c r="B720" s="58"/>
      <c r="C720" s="58"/>
      <c r="D720" s="84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</row>
    <row r="721" spans="1:24" ht="24" customHeight="1">
      <c r="A721" s="58"/>
      <c r="B721" s="58"/>
      <c r="C721" s="58"/>
      <c r="D721" s="84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</row>
    <row r="722" spans="1:24" ht="24" customHeight="1">
      <c r="A722" s="58"/>
      <c r="B722" s="58"/>
      <c r="C722" s="58"/>
      <c r="D722" s="84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</row>
    <row r="723" spans="1:24" ht="24" customHeight="1">
      <c r="A723" s="58"/>
      <c r="B723" s="58"/>
      <c r="C723" s="58"/>
      <c r="D723" s="84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</row>
    <row r="724" spans="1:24" ht="24" customHeight="1">
      <c r="A724" s="58"/>
      <c r="B724" s="58"/>
      <c r="C724" s="58"/>
      <c r="D724" s="84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</row>
    <row r="725" spans="1:24" ht="24" customHeight="1">
      <c r="A725" s="58"/>
      <c r="B725" s="58"/>
      <c r="C725" s="58"/>
      <c r="D725" s="84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</row>
    <row r="726" spans="1:24" ht="24" customHeight="1">
      <c r="A726" s="58"/>
      <c r="B726" s="58"/>
      <c r="C726" s="58"/>
      <c r="D726" s="84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</row>
    <row r="727" spans="1:24" ht="24" customHeight="1">
      <c r="A727" s="58"/>
      <c r="B727" s="58"/>
      <c r="C727" s="58"/>
      <c r="D727" s="84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</row>
    <row r="728" spans="1:24" ht="24" customHeight="1">
      <c r="A728" s="58"/>
      <c r="B728" s="58"/>
      <c r="C728" s="58"/>
      <c r="D728" s="84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</row>
    <row r="729" spans="1:24" ht="24" customHeight="1">
      <c r="A729" s="58"/>
      <c r="B729" s="58"/>
      <c r="C729" s="58"/>
      <c r="D729" s="84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</row>
    <row r="730" spans="1:24" ht="24" customHeight="1">
      <c r="A730" s="58"/>
      <c r="B730" s="58"/>
      <c r="C730" s="58"/>
      <c r="D730" s="84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</row>
    <row r="731" spans="1:24" ht="24" customHeight="1">
      <c r="A731" s="58"/>
      <c r="B731" s="58"/>
      <c r="C731" s="58"/>
      <c r="D731" s="84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</row>
    <row r="732" spans="1:24" ht="24" customHeight="1">
      <c r="A732" s="58"/>
      <c r="B732" s="58"/>
      <c r="C732" s="58"/>
      <c r="D732" s="84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</row>
    <row r="733" spans="1:24" ht="24" customHeight="1">
      <c r="A733" s="58"/>
      <c r="B733" s="58"/>
      <c r="C733" s="58"/>
      <c r="D733" s="84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</row>
    <row r="734" spans="1:24" ht="24" customHeight="1">
      <c r="A734" s="58"/>
      <c r="B734" s="58"/>
      <c r="C734" s="58"/>
      <c r="D734" s="84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</row>
    <row r="735" spans="1:24" ht="24" customHeight="1">
      <c r="A735" s="58"/>
      <c r="B735" s="58"/>
      <c r="C735" s="58"/>
      <c r="D735" s="84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</row>
    <row r="736" spans="1:24" ht="24" customHeight="1">
      <c r="A736" s="58"/>
      <c r="B736" s="58"/>
      <c r="C736" s="58"/>
      <c r="D736" s="84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</row>
    <row r="737" spans="1:24" ht="24" customHeight="1">
      <c r="A737" s="58"/>
      <c r="B737" s="58"/>
      <c r="C737" s="58"/>
      <c r="D737" s="84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</row>
    <row r="738" spans="1:24" ht="24" customHeight="1">
      <c r="A738" s="58"/>
      <c r="B738" s="58"/>
      <c r="C738" s="58"/>
      <c r="D738" s="84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</row>
    <row r="739" spans="1:24" ht="24" customHeight="1">
      <c r="A739" s="58"/>
      <c r="B739" s="58"/>
      <c r="C739" s="58"/>
      <c r="D739" s="84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</row>
    <row r="740" spans="1:24" ht="24" customHeight="1">
      <c r="A740" s="58"/>
      <c r="B740" s="58"/>
      <c r="C740" s="58"/>
      <c r="D740" s="84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</row>
    <row r="741" spans="1:24" ht="24" customHeight="1">
      <c r="A741" s="58"/>
      <c r="B741" s="58"/>
      <c r="C741" s="58"/>
      <c r="D741" s="84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</row>
    <row r="742" spans="1:24" ht="24" customHeight="1">
      <c r="A742" s="58"/>
      <c r="B742" s="58"/>
      <c r="C742" s="58"/>
      <c r="D742" s="84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</row>
    <row r="743" spans="1:24" ht="24" customHeight="1">
      <c r="A743" s="58"/>
      <c r="B743" s="58"/>
      <c r="C743" s="58"/>
      <c r="D743" s="84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</row>
    <row r="744" spans="1:24" ht="24" customHeight="1">
      <c r="A744" s="58"/>
      <c r="B744" s="58"/>
      <c r="C744" s="58"/>
      <c r="D744" s="84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</row>
    <row r="745" spans="1:24" ht="24" customHeight="1">
      <c r="A745" s="58"/>
      <c r="B745" s="58"/>
      <c r="C745" s="58"/>
      <c r="D745" s="84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</row>
    <row r="746" spans="1:24" ht="24" customHeight="1">
      <c r="A746" s="58"/>
      <c r="B746" s="58"/>
      <c r="C746" s="58"/>
      <c r="D746" s="84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</row>
    <row r="747" spans="1:24" ht="24" customHeight="1">
      <c r="A747" s="58"/>
      <c r="B747" s="58"/>
      <c r="C747" s="58"/>
      <c r="D747" s="84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</row>
    <row r="748" spans="1:24" ht="24" customHeight="1">
      <c r="A748" s="58"/>
      <c r="B748" s="58"/>
      <c r="C748" s="58"/>
      <c r="D748" s="84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</row>
    <row r="749" spans="1:24" ht="24" customHeight="1">
      <c r="A749" s="58"/>
      <c r="B749" s="58"/>
      <c r="C749" s="58"/>
      <c r="D749" s="84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</row>
    <row r="750" spans="1:24" ht="24" customHeight="1">
      <c r="A750" s="58"/>
      <c r="B750" s="58"/>
      <c r="C750" s="58"/>
      <c r="D750" s="84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</row>
    <row r="751" spans="1:24" ht="24" customHeight="1">
      <c r="A751" s="58"/>
      <c r="B751" s="58"/>
      <c r="C751" s="58"/>
      <c r="D751" s="84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</row>
    <row r="752" spans="1:24" ht="24" customHeight="1">
      <c r="A752" s="58"/>
      <c r="B752" s="58"/>
      <c r="C752" s="58"/>
      <c r="D752" s="84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</row>
    <row r="753" spans="1:24" ht="24" customHeight="1">
      <c r="A753" s="58"/>
      <c r="B753" s="58"/>
      <c r="C753" s="58"/>
      <c r="D753" s="84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</row>
    <row r="754" spans="1:24" ht="24" customHeight="1">
      <c r="A754" s="58"/>
      <c r="B754" s="58"/>
      <c r="C754" s="58"/>
      <c r="D754" s="84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</row>
    <row r="755" spans="1:24" ht="24" customHeight="1">
      <c r="A755" s="58"/>
      <c r="B755" s="58"/>
      <c r="C755" s="58"/>
      <c r="D755" s="84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</row>
    <row r="756" spans="1:24" ht="24" customHeight="1">
      <c r="A756" s="58"/>
      <c r="B756" s="58"/>
      <c r="C756" s="58"/>
      <c r="D756" s="84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</row>
    <row r="757" spans="1:24" ht="24" customHeight="1">
      <c r="A757" s="58"/>
      <c r="B757" s="58"/>
      <c r="C757" s="58"/>
      <c r="D757" s="84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</row>
    <row r="758" spans="1:24" ht="24" customHeight="1">
      <c r="A758" s="58"/>
      <c r="B758" s="58"/>
      <c r="C758" s="58"/>
      <c r="D758" s="84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</row>
    <row r="759" spans="1:24" ht="24" customHeight="1">
      <c r="A759" s="58"/>
      <c r="B759" s="58"/>
      <c r="C759" s="58"/>
      <c r="D759" s="84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</row>
    <row r="760" spans="1:24" ht="24" customHeight="1">
      <c r="A760" s="58"/>
      <c r="B760" s="58"/>
      <c r="C760" s="58"/>
      <c r="D760" s="84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</row>
    <row r="761" spans="1:24" ht="24" customHeight="1">
      <c r="A761" s="58"/>
      <c r="B761" s="58"/>
      <c r="C761" s="58"/>
      <c r="D761" s="84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</row>
    <row r="762" spans="1:24" ht="24" customHeight="1">
      <c r="A762" s="58"/>
      <c r="B762" s="58"/>
      <c r="C762" s="58"/>
      <c r="D762" s="84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</row>
    <row r="763" spans="1:24" ht="24" customHeight="1">
      <c r="A763" s="58"/>
      <c r="B763" s="58"/>
      <c r="C763" s="58"/>
      <c r="D763" s="84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</row>
    <row r="764" spans="1:24" ht="24" customHeight="1">
      <c r="A764" s="58"/>
      <c r="B764" s="58"/>
      <c r="C764" s="58"/>
      <c r="D764" s="84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</row>
    <row r="765" spans="1:24" ht="24" customHeight="1">
      <c r="A765" s="58"/>
      <c r="B765" s="58"/>
      <c r="C765" s="58"/>
      <c r="D765" s="84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</row>
    <row r="766" spans="1:24" ht="24" customHeight="1">
      <c r="A766" s="58"/>
      <c r="B766" s="58"/>
      <c r="C766" s="58"/>
      <c r="D766" s="84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</row>
    <row r="767" spans="1:24" ht="24" customHeight="1">
      <c r="A767" s="58"/>
      <c r="B767" s="58"/>
      <c r="C767" s="58"/>
      <c r="D767" s="84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</row>
    <row r="768" spans="1:24" ht="24" customHeight="1">
      <c r="A768" s="58"/>
      <c r="B768" s="58"/>
      <c r="C768" s="58"/>
      <c r="D768" s="84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</row>
    <row r="769" spans="1:24" ht="24" customHeight="1">
      <c r="A769" s="58"/>
      <c r="B769" s="58"/>
      <c r="C769" s="58"/>
      <c r="D769" s="84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</row>
    <row r="770" spans="1:24" ht="24" customHeight="1">
      <c r="A770" s="58"/>
      <c r="B770" s="58"/>
      <c r="C770" s="58"/>
      <c r="D770" s="84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</row>
    <row r="771" spans="1:24" ht="24" customHeight="1">
      <c r="A771" s="58"/>
      <c r="B771" s="58"/>
      <c r="C771" s="58"/>
      <c r="D771" s="84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</row>
    <row r="772" spans="1:24" ht="24" customHeight="1">
      <c r="A772" s="58"/>
      <c r="B772" s="58"/>
      <c r="C772" s="58"/>
      <c r="D772" s="84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</row>
    <row r="773" spans="1:24" ht="24" customHeight="1">
      <c r="A773" s="58"/>
      <c r="B773" s="58"/>
      <c r="C773" s="58"/>
      <c r="D773" s="84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</row>
    <row r="774" spans="1:24" ht="24" customHeight="1">
      <c r="A774" s="58"/>
      <c r="B774" s="58"/>
      <c r="C774" s="58"/>
      <c r="D774" s="84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</row>
    <row r="775" spans="1:24" ht="24" customHeight="1">
      <c r="A775" s="58"/>
      <c r="B775" s="58"/>
      <c r="C775" s="58"/>
      <c r="D775" s="84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</row>
    <row r="776" spans="1:24" ht="24" customHeight="1">
      <c r="A776" s="58"/>
      <c r="B776" s="58"/>
      <c r="C776" s="58"/>
      <c r="D776" s="84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</row>
    <row r="777" spans="1:24" ht="24" customHeight="1">
      <c r="A777" s="58"/>
      <c r="B777" s="58"/>
      <c r="C777" s="58"/>
      <c r="D777" s="84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</row>
    <row r="778" spans="1:24" ht="24" customHeight="1">
      <c r="A778" s="58"/>
      <c r="B778" s="58"/>
      <c r="C778" s="58"/>
      <c r="D778" s="84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</row>
    <row r="779" spans="1:24" ht="24" customHeight="1">
      <c r="A779" s="58"/>
      <c r="B779" s="58"/>
      <c r="C779" s="58"/>
      <c r="D779" s="84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</row>
    <row r="780" spans="1:24" ht="24" customHeight="1">
      <c r="A780" s="58"/>
      <c r="B780" s="58"/>
      <c r="C780" s="58"/>
      <c r="D780" s="84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</row>
    <row r="781" spans="1:24" ht="24" customHeight="1">
      <c r="A781" s="58"/>
      <c r="B781" s="58"/>
      <c r="C781" s="58"/>
      <c r="D781" s="84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</row>
    <row r="782" spans="1:24" ht="24" customHeight="1">
      <c r="A782" s="58"/>
      <c r="B782" s="58"/>
      <c r="C782" s="58"/>
      <c r="D782" s="84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</row>
    <row r="783" spans="1:24" ht="24" customHeight="1">
      <c r="A783" s="58"/>
      <c r="B783" s="58"/>
      <c r="C783" s="58"/>
      <c r="D783" s="84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</row>
    <row r="784" spans="1:24" ht="24" customHeight="1">
      <c r="A784" s="58"/>
      <c r="B784" s="58"/>
      <c r="C784" s="58"/>
      <c r="D784" s="84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</row>
    <row r="785" spans="1:24" ht="24" customHeight="1">
      <c r="A785" s="58"/>
      <c r="B785" s="58"/>
      <c r="C785" s="58"/>
      <c r="D785" s="84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</row>
    <row r="786" spans="1:24" ht="24" customHeight="1">
      <c r="A786" s="58"/>
      <c r="B786" s="58"/>
      <c r="C786" s="58"/>
      <c r="D786" s="84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</row>
    <row r="787" spans="1:24" ht="24" customHeight="1">
      <c r="A787" s="58"/>
      <c r="B787" s="58"/>
      <c r="C787" s="58"/>
      <c r="D787" s="84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</row>
    <row r="788" spans="1:24" ht="24" customHeight="1">
      <c r="A788" s="58"/>
      <c r="B788" s="58"/>
      <c r="C788" s="58"/>
      <c r="D788" s="84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</row>
    <row r="789" spans="1:24" ht="24" customHeight="1">
      <c r="A789" s="58"/>
      <c r="B789" s="58"/>
      <c r="C789" s="58"/>
      <c r="D789" s="84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</row>
    <row r="790" spans="1:24" ht="24" customHeight="1">
      <c r="A790" s="58"/>
      <c r="B790" s="58"/>
      <c r="C790" s="58"/>
      <c r="D790" s="84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</row>
    <row r="791" spans="1:24" ht="24" customHeight="1">
      <c r="A791" s="58"/>
      <c r="B791" s="58"/>
      <c r="C791" s="58"/>
      <c r="D791" s="84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</row>
    <row r="792" spans="1:24" ht="24" customHeight="1">
      <c r="A792" s="58"/>
      <c r="B792" s="58"/>
      <c r="C792" s="58"/>
      <c r="D792" s="84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</row>
    <row r="793" spans="1:24" ht="24" customHeight="1">
      <c r="A793" s="58"/>
      <c r="B793" s="58"/>
      <c r="C793" s="58"/>
      <c r="D793" s="84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</row>
    <row r="794" spans="1:24" ht="24" customHeight="1">
      <c r="A794" s="58"/>
      <c r="B794" s="58"/>
      <c r="C794" s="58"/>
      <c r="D794" s="84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</row>
    <row r="795" spans="1:24" ht="24" customHeight="1">
      <c r="A795" s="58"/>
      <c r="B795" s="58"/>
      <c r="C795" s="58"/>
      <c r="D795" s="84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</row>
    <row r="796" spans="1:24" ht="24" customHeight="1">
      <c r="A796" s="58"/>
      <c r="B796" s="58"/>
      <c r="C796" s="58"/>
      <c r="D796" s="84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</row>
    <row r="797" spans="1:24" ht="24" customHeight="1">
      <c r="A797" s="58"/>
      <c r="B797" s="58"/>
      <c r="C797" s="58"/>
      <c r="D797" s="84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</row>
    <row r="798" spans="1:24" ht="24" customHeight="1">
      <c r="A798" s="58"/>
      <c r="B798" s="58"/>
      <c r="C798" s="58"/>
      <c r="D798" s="84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</row>
    <row r="799" spans="1:24" ht="24" customHeight="1">
      <c r="A799" s="58"/>
      <c r="B799" s="58"/>
      <c r="C799" s="58"/>
      <c r="D799" s="84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</row>
    <row r="800" spans="1:24" ht="24" customHeight="1">
      <c r="A800" s="58"/>
      <c r="B800" s="58"/>
      <c r="C800" s="58"/>
      <c r="D800" s="84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</row>
    <row r="801" spans="1:24" ht="24" customHeight="1">
      <c r="A801" s="58"/>
      <c r="B801" s="58"/>
      <c r="C801" s="58"/>
      <c r="D801" s="84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</row>
    <row r="802" spans="1:24" ht="24" customHeight="1">
      <c r="A802" s="58"/>
      <c r="B802" s="58"/>
      <c r="C802" s="58"/>
      <c r="D802" s="84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</row>
    <row r="803" spans="1:24" ht="24" customHeight="1">
      <c r="A803" s="58"/>
      <c r="B803" s="58"/>
      <c r="C803" s="58"/>
      <c r="D803" s="84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</row>
    <row r="804" spans="1:24" ht="24" customHeight="1">
      <c r="A804" s="58"/>
      <c r="B804" s="58"/>
      <c r="C804" s="58"/>
      <c r="D804" s="84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</row>
    <row r="805" spans="1:24" ht="24" customHeight="1">
      <c r="A805" s="58"/>
      <c r="B805" s="58"/>
      <c r="C805" s="58"/>
      <c r="D805" s="84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</row>
    <row r="806" spans="1:24" ht="24" customHeight="1">
      <c r="A806" s="58"/>
      <c r="B806" s="58"/>
      <c r="C806" s="58"/>
      <c r="D806" s="84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</row>
    <row r="807" spans="1:24" ht="24" customHeight="1">
      <c r="A807" s="58"/>
      <c r="B807" s="58"/>
      <c r="C807" s="58"/>
      <c r="D807" s="84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</row>
    <row r="808" spans="1:24" ht="24" customHeight="1">
      <c r="A808" s="58"/>
      <c r="B808" s="58"/>
      <c r="C808" s="58"/>
      <c r="D808" s="84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</row>
    <row r="809" spans="1:24" ht="24" customHeight="1">
      <c r="A809" s="58"/>
      <c r="B809" s="58"/>
      <c r="C809" s="58"/>
      <c r="D809" s="84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</row>
    <row r="810" spans="1:24" ht="24" customHeight="1">
      <c r="A810" s="58"/>
      <c r="B810" s="58"/>
      <c r="C810" s="58"/>
      <c r="D810" s="84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</row>
    <row r="811" spans="1:24" ht="24" customHeight="1">
      <c r="A811" s="58"/>
      <c r="B811" s="58"/>
      <c r="C811" s="58"/>
      <c r="D811" s="84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</row>
    <row r="812" spans="1:24" ht="24" customHeight="1">
      <c r="A812" s="58"/>
      <c r="B812" s="58"/>
      <c r="C812" s="58"/>
      <c r="D812" s="84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</row>
    <row r="813" spans="1:24" ht="24" customHeight="1">
      <c r="A813" s="58"/>
      <c r="B813" s="58"/>
      <c r="C813" s="58"/>
      <c r="D813" s="84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</row>
    <row r="814" spans="1:24" ht="24" customHeight="1">
      <c r="A814" s="58"/>
      <c r="B814" s="58"/>
      <c r="C814" s="58"/>
      <c r="D814" s="84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</row>
    <row r="815" spans="1:24" ht="24" customHeight="1">
      <c r="A815" s="58"/>
      <c r="B815" s="58"/>
      <c r="C815" s="58"/>
      <c r="D815" s="84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</row>
    <row r="816" spans="1:24" ht="24" customHeight="1">
      <c r="A816" s="58"/>
      <c r="B816" s="58"/>
      <c r="C816" s="58"/>
      <c r="D816" s="84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</row>
    <row r="817" spans="1:24" ht="24" customHeight="1">
      <c r="A817" s="58"/>
      <c r="B817" s="58"/>
      <c r="C817" s="58"/>
      <c r="D817" s="84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</row>
    <row r="818" spans="1:24" ht="24" customHeight="1">
      <c r="A818" s="58"/>
      <c r="B818" s="58"/>
      <c r="C818" s="58"/>
      <c r="D818" s="84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</row>
    <row r="819" spans="1:24" ht="24" customHeight="1">
      <c r="A819" s="58"/>
      <c r="B819" s="58"/>
      <c r="C819" s="58"/>
      <c r="D819" s="84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</row>
    <row r="820" spans="1:24" ht="24" customHeight="1">
      <c r="A820" s="58"/>
      <c r="B820" s="58"/>
      <c r="C820" s="58"/>
      <c r="D820" s="84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</row>
    <row r="821" spans="1:24" ht="24" customHeight="1">
      <c r="A821" s="58"/>
      <c r="B821" s="58"/>
      <c r="C821" s="58"/>
      <c r="D821" s="84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</row>
    <row r="822" spans="1:24" ht="24" customHeight="1">
      <c r="A822" s="58"/>
      <c r="B822" s="58"/>
      <c r="C822" s="58"/>
      <c r="D822" s="84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</row>
    <row r="823" spans="1:24" ht="24" customHeight="1">
      <c r="A823" s="58"/>
      <c r="B823" s="58"/>
      <c r="C823" s="58"/>
      <c r="D823" s="84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</row>
    <row r="824" spans="1:24" ht="24" customHeight="1">
      <c r="A824" s="58"/>
      <c r="B824" s="58"/>
      <c r="C824" s="58"/>
      <c r="D824" s="84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</row>
    <row r="825" spans="1:24" ht="24" customHeight="1">
      <c r="A825" s="58"/>
      <c r="B825" s="58"/>
      <c r="C825" s="58"/>
      <c r="D825" s="84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</row>
    <row r="826" spans="1:24" ht="24" customHeight="1">
      <c r="A826" s="58"/>
      <c r="B826" s="58"/>
      <c r="C826" s="58"/>
      <c r="D826" s="84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</row>
    <row r="827" spans="1:24" ht="24" customHeight="1">
      <c r="A827" s="58"/>
      <c r="B827" s="58"/>
      <c r="C827" s="58"/>
      <c r="D827" s="84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</row>
    <row r="828" spans="1:24" ht="24" customHeight="1">
      <c r="A828" s="58"/>
      <c r="B828" s="58"/>
      <c r="C828" s="58"/>
      <c r="D828" s="84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</row>
    <row r="829" spans="1:24" ht="24" customHeight="1">
      <c r="A829" s="58"/>
      <c r="B829" s="58"/>
      <c r="C829" s="58"/>
      <c r="D829" s="84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</row>
    <row r="830" spans="1:24" ht="24" customHeight="1">
      <c r="A830" s="58"/>
      <c r="B830" s="58"/>
      <c r="C830" s="58"/>
      <c r="D830" s="84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</row>
    <row r="831" spans="1:24" ht="24" customHeight="1">
      <c r="A831" s="58"/>
      <c r="B831" s="58"/>
      <c r="C831" s="58"/>
      <c r="D831" s="84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</row>
    <row r="832" spans="1:24" ht="24" customHeight="1">
      <c r="A832" s="58"/>
      <c r="B832" s="58"/>
      <c r="C832" s="58"/>
      <c r="D832" s="84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</row>
    <row r="833" spans="1:24" ht="24" customHeight="1">
      <c r="A833" s="58"/>
      <c r="B833" s="58"/>
      <c r="C833" s="58"/>
      <c r="D833" s="84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</row>
    <row r="834" spans="1:24" ht="24" customHeight="1">
      <c r="A834" s="58"/>
      <c r="B834" s="58"/>
      <c r="C834" s="58"/>
      <c r="D834" s="84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</row>
    <row r="835" spans="1:24" ht="24" customHeight="1">
      <c r="A835" s="58"/>
      <c r="B835" s="58"/>
      <c r="C835" s="58"/>
      <c r="D835" s="84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</row>
    <row r="836" spans="1:24" ht="24" customHeight="1">
      <c r="A836" s="58"/>
      <c r="B836" s="58"/>
      <c r="C836" s="58"/>
      <c r="D836" s="84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</row>
    <row r="837" spans="1:24" ht="24" customHeight="1">
      <c r="A837" s="58"/>
      <c r="B837" s="58"/>
      <c r="C837" s="58"/>
      <c r="D837" s="84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</row>
    <row r="838" spans="1:24" ht="24" customHeight="1">
      <c r="A838" s="58"/>
      <c r="B838" s="58"/>
      <c r="C838" s="58"/>
      <c r="D838" s="84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</row>
    <row r="839" spans="1:24" ht="24" customHeight="1">
      <c r="A839" s="58"/>
      <c r="B839" s="58"/>
      <c r="C839" s="58"/>
      <c r="D839" s="84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</row>
    <row r="840" spans="1:24" ht="24" customHeight="1">
      <c r="A840" s="58"/>
      <c r="B840" s="58"/>
      <c r="C840" s="58"/>
      <c r="D840" s="84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</row>
    <row r="841" spans="1:24" ht="24" customHeight="1">
      <c r="A841" s="58"/>
      <c r="B841" s="58"/>
      <c r="C841" s="58"/>
      <c r="D841" s="84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</row>
    <row r="842" spans="1:24" ht="24" customHeight="1">
      <c r="A842" s="58"/>
      <c r="B842" s="58"/>
      <c r="C842" s="58"/>
      <c r="D842" s="84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</row>
    <row r="843" spans="1:24" ht="24" customHeight="1">
      <c r="A843" s="58"/>
      <c r="B843" s="58"/>
      <c r="C843" s="58"/>
      <c r="D843" s="84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</row>
    <row r="844" spans="1:24" ht="24" customHeight="1">
      <c r="A844" s="58"/>
      <c r="B844" s="58"/>
      <c r="C844" s="58"/>
      <c r="D844" s="84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</row>
    <row r="845" spans="1:24" ht="24" customHeight="1">
      <c r="A845" s="58"/>
      <c r="B845" s="58"/>
      <c r="C845" s="58"/>
      <c r="D845" s="84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</row>
    <row r="846" spans="1:24" ht="24" customHeight="1">
      <c r="A846" s="58"/>
      <c r="B846" s="58"/>
      <c r="C846" s="58"/>
      <c r="D846" s="84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</row>
    <row r="847" spans="1:24" ht="24" customHeight="1">
      <c r="A847" s="58"/>
      <c r="B847" s="58"/>
      <c r="C847" s="58"/>
      <c r="D847" s="84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</row>
    <row r="848" spans="1:24" ht="24" customHeight="1">
      <c r="A848" s="58"/>
      <c r="B848" s="58"/>
      <c r="C848" s="58"/>
      <c r="D848" s="84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</row>
    <row r="849" spans="1:24" ht="24" customHeight="1">
      <c r="A849" s="58"/>
      <c r="B849" s="58"/>
      <c r="C849" s="58"/>
      <c r="D849" s="84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</row>
    <row r="850" spans="1:24" ht="24" customHeight="1">
      <c r="A850" s="58"/>
      <c r="B850" s="58"/>
      <c r="C850" s="58"/>
      <c r="D850" s="84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</row>
    <row r="851" spans="1:24" ht="24" customHeight="1">
      <c r="A851" s="58"/>
      <c r="B851" s="58"/>
      <c r="C851" s="58"/>
      <c r="D851" s="84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</row>
    <row r="852" spans="1:24" ht="24" customHeight="1">
      <c r="A852" s="58"/>
      <c r="B852" s="58"/>
      <c r="C852" s="58"/>
      <c r="D852" s="84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</row>
    <row r="853" spans="1:24" ht="24" customHeight="1">
      <c r="A853" s="58"/>
      <c r="B853" s="58"/>
      <c r="C853" s="58"/>
      <c r="D853" s="84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</row>
    <row r="854" spans="1:24" ht="24" customHeight="1">
      <c r="A854" s="58"/>
      <c r="B854" s="58"/>
      <c r="C854" s="58"/>
      <c r="D854" s="84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</row>
    <row r="855" spans="1:24" ht="24" customHeight="1">
      <c r="A855" s="58"/>
      <c r="B855" s="58"/>
      <c r="C855" s="58"/>
      <c r="D855" s="84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</row>
    <row r="856" spans="1:24" ht="24" customHeight="1">
      <c r="A856" s="58"/>
      <c r="B856" s="58"/>
      <c r="C856" s="58"/>
      <c r="D856" s="84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</row>
    <row r="857" spans="1:24" ht="24" customHeight="1">
      <c r="A857" s="58"/>
      <c r="B857" s="58"/>
      <c r="C857" s="58"/>
      <c r="D857" s="84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</row>
    <row r="858" spans="1:24" ht="24" customHeight="1">
      <c r="A858" s="58"/>
      <c r="B858" s="58"/>
      <c r="C858" s="58"/>
      <c r="D858" s="84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</row>
    <row r="859" spans="1:24" ht="24" customHeight="1">
      <c r="A859" s="58"/>
      <c r="B859" s="58"/>
      <c r="C859" s="58"/>
      <c r="D859" s="84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</row>
    <row r="860" spans="1:24" ht="24" customHeight="1">
      <c r="A860" s="58"/>
      <c r="B860" s="58"/>
      <c r="C860" s="58"/>
      <c r="D860" s="84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</row>
    <row r="861" spans="1:24" ht="24" customHeight="1">
      <c r="A861" s="58"/>
      <c r="B861" s="58"/>
      <c r="C861" s="58"/>
      <c r="D861" s="84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</row>
    <row r="862" spans="1:24" ht="24" customHeight="1">
      <c r="A862" s="58"/>
      <c r="B862" s="58"/>
      <c r="C862" s="58"/>
      <c r="D862" s="84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</row>
    <row r="863" spans="1:24" ht="24" customHeight="1">
      <c r="A863" s="58"/>
      <c r="B863" s="58"/>
      <c r="C863" s="58"/>
      <c r="D863" s="84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</row>
    <row r="864" spans="1:24" ht="24" customHeight="1">
      <c r="A864" s="58"/>
      <c r="B864" s="58"/>
      <c r="C864" s="58"/>
      <c r="D864" s="84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</row>
    <row r="865" spans="1:24" ht="24" customHeight="1">
      <c r="A865" s="58"/>
      <c r="B865" s="58"/>
      <c r="C865" s="58"/>
      <c r="D865" s="84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</row>
    <row r="866" spans="1:24" ht="24" customHeight="1">
      <c r="A866" s="58"/>
      <c r="B866" s="58"/>
      <c r="C866" s="58"/>
      <c r="D866" s="84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</row>
    <row r="867" spans="1:24" ht="24" customHeight="1">
      <c r="A867" s="58"/>
      <c r="B867" s="58"/>
      <c r="C867" s="58"/>
      <c r="D867" s="84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</row>
    <row r="868" spans="1:24" ht="24" customHeight="1">
      <c r="A868" s="58"/>
      <c r="B868" s="58"/>
      <c r="C868" s="58"/>
      <c r="D868" s="84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</row>
    <row r="869" spans="1:24" ht="24" customHeight="1">
      <c r="A869" s="58"/>
      <c r="B869" s="58"/>
      <c r="C869" s="58"/>
      <c r="D869" s="84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</row>
    <row r="870" spans="1:24" ht="24" customHeight="1">
      <c r="A870" s="58"/>
      <c r="B870" s="58"/>
      <c r="C870" s="58"/>
      <c r="D870" s="84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</row>
    <row r="871" spans="1:24" ht="24" customHeight="1">
      <c r="A871" s="58"/>
      <c r="B871" s="58"/>
      <c r="C871" s="58"/>
      <c r="D871" s="84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</row>
    <row r="872" spans="1:24" ht="24" customHeight="1">
      <c r="A872" s="58"/>
      <c r="B872" s="58"/>
      <c r="C872" s="58"/>
      <c r="D872" s="84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</row>
    <row r="873" spans="1:24" ht="24" customHeight="1">
      <c r="A873" s="58"/>
      <c r="B873" s="58"/>
      <c r="C873" s="58"/>
      <c r="D873" s="84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</row>
    <row r="874" spans="1:24" ht="24" customHeight="1">
      <c r="A874" s="58"/>
      <c r="B874" s="58"/>
      <c r="C874" s="58"/>
      <c r="D874" s="84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</row>
    <row r="875" spans="1:24" ht="24" customHeight="1">
      <c r="A875" s="58"/>
      <c r="B875" s="58"/>
      <c r="C875" s="58"/>
      <c r="D875" s="84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</row>
    <row r="876" spans="1:24" ht="24" customHeight="1">
      <c r="A876" s="58"/>
      <c r="B876" s="58"/>
      <c r="C876" s="58"/>
      <c r="D876" s="84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</row>
    <row r="877" spans="1:24" ht="24" customHeight="1">
      <c r="A877" s="58"/>
      <c r="B877" s="58"/>
      <c r="C877" s="58"/>
      <c r="D877" s="84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</row>
    <row r="878" spans="1:24" ht="24" customHeight="1">
      <c r="A878" s="58"/>
      <c r="B878" s="58"/>
      <c r="C878" s="58"/>
      <c r="D878" s="84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</row>
    <row r="879" spans="1:24" ht="24" customHeight="1">
      <c r="A879" s="58"/>
      <c r="B879" s="58"/>
      <c r="C879" s="58"/>
      <c r="D879" s="84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</row>
    <row r="880" spans="1:24" ht="24" customHeight="1">
      <c r="A880" s="58"/>
      <c r="B880" s="58"/>
      <c r="C880" s="58"/>
      <c r="D880" s="84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</row>
    <row r="881" spans="1:24" ht="24" customHeight="1">
      <c r="A881" s="58"/>
      <c r="B881" s="58"/>
      <c r="C881" s="58"/>
      <c r="D881" s="84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</row>
    <row r="882" spans="1:24" ht="24" customHeight="1">
      <c r="A882" s="58"/>
      <c r="B882" s="58"/>
      <c r="C882" s="58"/>
      <c r="D882" s="84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</row>
    <row r="883" spans="1:24" ht="24" customHeight="1">
      <c r="A883" s="58"/>
      <c r="B883" s="58"/>
      <c r="C883" s="58"/>
      <c r="D883" s="84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</row>
    <row r="884" spans="1:24" ht="24" customHeight="1">
      <c r="A884" s="58"/>
      <c r="B884" s="58"/>
      <c r="C884" s="58"/>
      <c r="D884" s="84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</row>
    <row r="885" spans="1:24" ht="24" customHeight="1">
      <c r="A885" s="58"/>
      <c r="B885" s="58"/>
      <c r="C885" s="58"/>
      <c r="D885" s="84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</row>
    <row r="886" spans="1:24" ht="24" customHeight="1">
      <c r="A886" s="58"/>
      <c r="B886" s="58"/>
      <c r="C886" s="58"/>
      <c r="D886" s="84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</row>
    <row r="887" spans="1:24" ht="24" customHeight="1">
      <c r="A887" s="58"/>
      <c r="B887" s="58"/>
      <c r="C887" s="58"/>
      <c r="D887" s="84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</row>
    <row r="888" spans="1:24" ht="24" customHeight="1">
      <c r="A888" s="58"/>
      <c r="B888" s="58"/>
      <c r="C888" s="58"/>
      <c r="D888" s="84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</row>
    <row r="889" spans="1:24" ht="24" customHeight="1">
      <c r="A889" s="58"/>
      <c r="B889" s="58"/>
      <c r="C889" s="58"/>
      <c r="D889" s="84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</row>
    <row r="890" spans="1:24" ht="24" customHeight="1">
      <c r="A890" s="58"/>
      <c r="B890" s="58"/>
      <c r="C890" s="58"/>
      <c r="D890" s="84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</row>
    <row r="891" spans="1:24" ht="24" customHeight="1">
      <c r="A891" s="58"/>
      <c r="B891" s="58"/>
      <c r="C891" s="58"/>
      <c r="D891" s="84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</row>
    <row r="892" spans="1:24" ht="24" customHeight="1">
      <c r="A892" s="58"/>
      <c r="B892" s="58"/>
      <c r="C892" s="58"/>
      <c r="D892" s="84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</row>
    <row r="893" spans="1:24" ht="24" customHeight="1">
      <c r="A893" s="58"/>
      <c r="B893" s="58"/>
      <c r="C893" s="58"/>
      <c r="D893" s="84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</row>
    <row r="894" spans="1:24" ht="24" customHeight="1">
      <c r="A894" s="58"/>
      <c r="B894" s="58"/>
      <c r="C894" s="58"/>
      <c r="D894" s="84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</row>
    <row r="895" spans="1:24" ht="24" customHeight="1">
      <c r="A895" s="58"/>
      <c r="B895" s="58"/>
      <c r="C895" s="58"/>
      <c r="D895" s="84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</row>
    <row r="896" spans="1:24" ht="24" customHeight="1">
      <c r="A896" s="58"/>
      <c r="B896" s="58"/>
      <c r="C896" s="58"/>
      <c r="D896" s="84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</row>
    <row r="897" spans="1:24" ht="24" customHeight="1">
      <c r="A897" s="58"/>
      <c r="B897" s="58"/>
      <c r="C897" s="58"/>
      <c r="D897" s="84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</row>
    <row r="898" spans="1:24" ht="24" customHeight="1">
      <c r="A898" s="58"/>
      <c r="B898" s="58"/>
      <c r="C898" s="58"/>
      <c r="D898" s="84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</row>
    <row r="899" spans="1:24" ht="24" customHeight="1">
      <c r="A899" s="58"/>
      <c r="B899" s="58"/>
      <c r="C899" s="58"/>
      <c r="D899" s="84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</row>
    <row r="900" spans="1:24" ht="24" customHeight="1">
      <c r="A900" s="58"/>
      <c r="B900" s="58"/>
      <c r="C900" s="58"/>
      <c r="D900" s="84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</row>
    <row r="901" spans="1:24" ht="24" customHeight="1">
      <c r="A901" s="58"/>
      <c r="B901" s="58"/>
      <c r="C901" s="58"/>
      <c r="D901" s="84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</row>
    <row r="902" spans="1:24" ht="24" customHeight="1">
      <c r="A902" s="58"/>
      <c r="B902" s="58"/>
      <c r="C902" s="58"/>
      <c r="D902" s="84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</row>
    <row r="903" spans="1:24" ht="24" customHeight="1">
      <c r="A903" s="58"/>
      <c r="B903" s="58"/>
      <c r="C903" s="58"/>
      <c r="D903" s="84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</row>
    <row r="904" spans="1:24" ht="24" customHeight="1">
      <c r="A904" s="58"/>
      <c r="B904" s="58"/>
      <c r="C904" s="58"/>
      <c r="D904" s="84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</row>
    <row r="905" spans="1:24" ht="24" customHeight="1">
      <c r="A905" s="58"/>
      <c r="B905" s="58"/>
      <c r="C905" s="58"/>
      <c r="D905" s="84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</row>
    <row r="906" spans="1:24" ht="24" customHeight="1">
      <c r="A906" s="58"/>
      <c r="B906" s="58"/>
      <c r="C906" s="58"/>
      <c r="D906" s="84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</row>
    <row r="907" spans="1:24" ht="24" customHeight="1">
      <c r="A907" s="58"/>
      <c r="B907" s="58"/>
      <c r="C907" s="58"/>
      <c r="D907" s="84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</row>
    <row r="908" spans="1:24" ht="24" customHeight="1">
      <c r="A908" s="58"/>
      <c r="B908" s="58"/>
      <c r="C908" s="58"/>
      <c r="D908" s="84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</row>
    <row r="909" spans="1:24" ht="24" customHeight="1">
      <c r="A909" s="58"/>
      <c r="B909" s="58"/>
      <c r="C909" s="58"/>
      <c r="D909" s="84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</row>
    <row r="910" spans="1:24" ht="24" customHeight="1">
      <c r="A910" s="58"/>
      <c r="B910" s="58"/>
      <c r="C910" s="58"/>
      <c r="D910" s="84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</row>
    <row r="911" spans="1:24" ht="24" customHeight="1">
      <c r="A911" s="58"/>
      <c r="B911" s="58"/>
      <c r="C911" s="58"/>
      <c r="D911" s="84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</row>
    <row r="912" spans="1:24" ht="24" customHeight="1">
      <c r="A912" s="58"/>
      <c r="B912" s="58"/>
      <c r="C912" s="58"/>
      <c r="D912" s="84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</row>
    <row r="913" spans="1:24" ht="24" customHeight="1">
      <c r="A913" s="58"/>
      <c r="B913" s="58"/>
      <c r="C913" s="58"/>
      <c r="D913" s="84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</row>
    <row r="914" spans="1:24" ht="24" customHeight="1">
      <c r="A914" s="58"/>
      <c r="B914" s="58"/>
      <c r="C914" s="58"/>
      <c r="D914" s="84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</row>
    <row r="915" spans="1:24" ht="24" customHeight="1">
      <c r="A915" s="58"/>
      <c r="B915" s="58"/>
      <c r="C915" s="58"/>
      <c r="D915" s="84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</row>
    <row r="916" spans="1:24" ht="24" customHeight="1">
      <c r="A916" s="58"/>
      <c r="B916" s="58"/>
      <c r="C916" s="58"/>
      <c r="D916" s="84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</row>
    <row r="917" spans="1:24" ht="24" customHeight="1">
      <c r="A917" s="58"/>
      <c r="B917" s="58"/>
      <c r="C917" s="58"/>
      <c r="D917" s="84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</row>
    <row r="918" spans="1:24" ht="24" customHeight="1">
      <c r="A918" s="58"/>
      <c r="B918" s="58"/>
      <c r="C918" s="58"/>
      <c r="D918" s="84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</row>
    <row r="919" spans="1:24" ht="24" customHeight="1">
      <c r="A919" s="58"/>
      <c r="B919" s="58"/>
      <c r="C919" s="58"/>
      <c r="D919" s="84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</row>
    <row r="920" spans="1:24" ht="24" customHeight="1">
      <c r="A920" s="58"/>
      <c r="B920" s="58"/>
      <c r="C920" s="58"/>
      <c r="D920" s="84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</row>
    <row r="921" spans="1:24" ht="24" customHeight="1">
      <c r="A921" s="58"/>
      <c r="B921" s="58"/>
      <c r="C921" s="58"/>
      <c r="D921" s="84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</row>
    <row r="922" spans="1:24" ht="24" customHeight="1">
      <c r="A922" s="58"/>
      <c r="B922" s="58"/>
      <c r="C922" s="58"/>
      <c r="D922" s="84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</row>
    <row r="923" spans="1:24" ht="24" customHeight="1">
      <c r="A923" s="58"/>
      <c r="B923" s="58"/>
      <c r="C923" s="58"/>
      <c r="D923" s="84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</row>
    <row r="924" spans="1:24" ht="24" customHeight="1">
      <c r="A924" s="58"/>
      <c r="B924" s="58"/>
      <c r="C924" s="58"/>
      <c r="D924" s="84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</row>
    <row r="925" spans="1:24" ht="24" customHeight="1">
      <c r="A925" s="58"/>
      <c r="B925" s="58"/>
      <c r="C925" s="58"/>
      <c r="D925" s="84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</row>
    <row r="926" spans="1:24" ht="24" customHeight="1">
      <c r="A926" s="58"/>
      <c r="B926" s="58"/>
      <c r="C926" s="58"/>
      <c r="D926" s="84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</row>
    <row r="927" spans="1:24" ht="24" customHeight="1">
      <c r="A927" s="58"/>
      <c r="B927" s="58"/>
      <c r="C927" s="58"/>
      <c r="D927" s="84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</row>
    <row r="928" spans="1:24" ht="24" customHeight="1">
      <c r="A928" s="58"/>
      <c r="B928" s="58"/>
      <c r="C928" s="58"/>
      <c r="D928" s="84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</row>
    <row r="929" spans="1:24" ht="24" customHeight="1">
      <c r="A929" s="58"/>
      <c r="B929" s="58"/>
      <c r="C929" s="58"/>
      <c r="D929" s="84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</row>
    <row r="930" spans="1:24" ht="24" customHeight="1">
      <c r="A930" s="58"/>
      <c r="B930" s="58"/>
      <c r="C930" s="58"/>
      <c r="D930" s="84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</row>
    <row r="931" spans="1:24" ht="24" customHeight="1">
      <c r="A931" s="58"/>
      <c r="B931" s="58"/>
      <c r="C931" s="58"/>
      <c r="D931" s="84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</row>
    <row r="932" spans="1:24" ht="24" customHeight="1">
      <c r="A932" s="58"/>
      <c r="B932" s="58"/>
      <c r="C932" s="58"/>
      <c r="D932" s="84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</row>
    <row r="933" spans="1:24" ht="24" customHeight="1">
      <c r="A933" s="58"/>
      <c r="B933" s="58"/>
      <c r="C933" s="58"/>
      <c r="D933" s="84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</row>
    <row r="934" spans="1:24" ht="24" customHeight="1">
      <c r="A934" s="58"/>
      <c r="B934" s="58"/>
      <c r="C934" s="58"/>
      <c r="D934" s="84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</row>
    <row r="935" spans="1:24" ht="24" customHeight="1">
      <c r="A935" s="58"/>
      <c r="B935" s="58"/>
      <c r="C935" s="58"/>
      <c r="D935" s="84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</row>
    <row r="936" spans="1:24" ht="24" customHeight="1">
      <c r="A936" s="58"/>
      <c r="B936" s="58"/>
      <c r="C936" s="58"/>
      <c r="D936" s="84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</row>
    <row r="937" spans="1:24" ht="24" customHeight="1">
      <c r="A937" s="58"/>
      <c r="B937" s="58"/>
      <c r="C937" s="58"/>
      <c r="D937" s="84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</row>
    <row r="938" spans="1:24" ht="24" customHeight="1">
      <c r="A938" s="58"/>
      <c r="B938" s="58"/>
      <c r="C938" s="58"/>
      <c r="D938" s="84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</row>
    <row r="939" spans="1:24" ht="24" customHeight="1">
      <c r="A939" s="58"/>
      <c r="B939" s="58"/>
      <c r="C939" s="58"/>
      <c r="D939" s="84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</row>
    <row r="940" spans="1:24" ht="24" customHeight="1">
      <c r="A940" s="58"/>
      <c r="B940" s="58"/>
      <c r="C940" s="58"/>
      <c r="D940" s="84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</row>
    <row r="941" spans="1:24" ht="24" customHeight="1">
      <c r="A941" s="58"/>
      <c r="B941" s="58"/>
      <c r="C941" s="58"/>
      <c r="D941" s="84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</row>
    <row r="942" spans="1:24" ht="24" customHeight="1">
      <c r="A942" s="58"/>
      <c r="B942" s="58"/>
      <c r="C942" s="58"/>
      <c r="D942" s="84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</row>
    <row r="943" spans="1:24" ht="24" customHeight="1">
      <c r="A943" s="58"/>
      <c r="B943" s="58"/>
      <c r="C943" s="58"/>
      <c r="D943" s="84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</row>
    <row r="944" spans="1:24" ht="24" customHeight="1">
      <c r="A944" s="58"/>
      <c r="B944" s="58"/>
      <c r="C944" s="58"/>
      <c r="D944" s="84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</row>
    <row r="945" spans="1:24" ht="24" customHeight="1">
      <c r="A945" s="58"/>
      <c r="B945" s="58"/>
      <c r="C945" s="58"/>
      <c r="D945" s="84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</row>
    <row r="946" spans="1:24" ht="24" customHeight="1">
      <c r="A946" s="58"/>
      <c r="B946" s="58"/>
      <c r="C946" s="58"/>
      <c r="D946" s="84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</row>
    <row r="947" spans="1:24" ht="24" customHeight="1">
      <c r="A947" s="58"/>
      <c r="B947" s="58"/>
      <c r="C947" s="58"/>
      <c r="D947" s="84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</row>
    <row r="948" spans="1:24" ht="24" customHeight="1">
      <c r="A948" s="58"/>
      <c r="B948" s="58"/>
      <c r="C948" s="58"/>
      <c r="D948" s="84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</row>
    <row r="949" spans="1:24" ht="24" customHeight="1">
      <c r="A949" s="58"/>
      <c r="B949" s="58"/>
      <c r="C949" s="58"/>
      <c r="D949" s="84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</row>
    <row r="950" spans="1:24" ht="24" customHeight="1">
      <c r="A950" s="58"/>
      <c r="B950" s="58"/>
      <c r="C950" s="58"/>
      <c r="D950" s="84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</row>
    <row r="951" spans="1:24" ht="24" customHeight="1">
      <c r="A951" s="58"/>
      <c r="B951" s="58"/>
      <c r="C951" s="58"/>
      <c r="D951" s="84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</row>
    <row r="952" spans="1:24" ht="24" customHeight="1">
      <c r="A952" s="58"/>
      <c r="B952" s="58"/>
      <c r="C952" s="58"/>
      <c r="D952" s="84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</row>
    <row r="953" spans="1:24" ht="24" customHeight="1">
      <c r="A953" s="58"/>
      <c r="B953" s="58"/>
      <c r="C953" s="58"/>
      <c r="D953" s="84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</row>
    <row r="954" spans="1:24" ht="24" customHeight="1">
      <c r="A954" s="58"/>
      <c r="B954" s="58"/>
      <c r="C954" s="58"/>
      <c r="D954" s="84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</row>
    <row r="955" spans="1:24" ht="24" customHeight="1">
      <c r="A955" s="58"/>
      <c r="B955" s="58"/>
      <c r="C955" s="58"/>
      <c r="D955" s="84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</row>
    <row r="956" spans="1:24" ht="24" customHeight="1">
      <c r="A956" s="58"/>
      <c r="B956" s="58"/>
      <c r="C956" s="58"/>
      <c r="D956" s="84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</row>
    <row r="957" spans="1:24" ht="24" customHeight="1">
      <c r="A957" s="58"/>
      <c r="B957" s="58"/>
      <c r="C957" s="58"/>
      <c r="D957" s="84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</row>
    <row r="958" spans="1:24" ht="24" customHeight="1">
      <c r="A958" s="58"/>
      <c r="B958" s="58"/>
      <c r="C958" s="58"/>
      <c r="D958" s="84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</row>
    <row r="959" spans="1:24" ht="24" customHeight="1">
      <c r="A959" s="58"/>
      <c r="B959" s="58"/>
      <c r="C959" s="58"/>
      <c r="D959" s="84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</row>
    <row r="960" spans="1:24" ht="24" customHeight="1">
      <c r="A960" s="58"/>
      <c r="B960" s="58"/>
      <c r="C960" s="58"/>
      <c r="D960" s="84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</row>
    <row r="961" spans="1:24" ht="24" customHeight="1">
      <c r="A961" s="58"/>
      <c r="B961" s="58"/>
      <c r="C961" s="58"/>
      <c r="D961" s="84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</row>
    <row r="962" spans="1:24" ht="24" customHeight="1">
      <c r="A962" s="58"/>
      <c r="B962" s="58"/>
      <c r="C962" s="58"/>
      <c r="D962" s="84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</row>
    <row r="963" spans="1:24" ht="24" customHeight="1">
      <c r="A963" s="58"/>
      <c r="B963" s="58"/>
      <c r="C963" s="58"/>
      <c r="D963" s="84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</row>
    <row r="964" spans="1:24" ht="24" customHeight="1">
      <c r="A964" s="58"/>
      <c r="B964" s="58"/>
      <c r="C964" s="58"/>
      <c r="D964" s="84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</row>
    <row r="965" spans="1:24" ht="24" customHeight="1">
      <c r="A965" s="58"/>
      <c r="B965" s="58"/>
      <c r="C965" s="58"/>
      <c r="D965" s="84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</row>
    <row r="966" spans="1:24" ht="24" customHeight="1">
      <c r="A966" s="58"/>
      <c r="B966" s="58"/>
      <c r="C966" s="58"/>
      <c r="D966" s="84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</row>
    <row r="967" spans="1:24" ht="24" customHeight="1">
      <c r="A967" s="58"/>
      <c r="B967" s="58"/>
      <c r="C967" s="58"/>
      <c r="D967" s="84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</row>
    <row r="968" spans="1:24" ht="24" customHeight="1">
      <c r="A968" s="58"/>
      <c r="B968" s="58"/>
      <c r="C968" s="58"/>
      <c r="D968" s="84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</row>
    <row r="969" spans="1:24" ht="24" customHeight="1">
      <c r="A969" s="58"/>
      <c r="B969" s="58"/>
      <c r="C969" s="58"/>
      <c r="D969" s="84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</row>
    <row r="970" spans="1:24" ht="24" customHeight="1">
      <c r="A970" s="58"/>
      <c r="B970" s="58"/>
      <c r="C970" s="58"/>
      <c r="D970" s="84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</row>
    <row r="971" spans="1:24" ht="24" customHeight="1">
      <c r="A971" s="58"/>
      <c r="B971" s="58"/>
      <c r="C971" s="58"/>
      <c r="D971" s="84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</row>
    <row r="972" spans="1:24" ht="24" customHeight="1">
      <c r="A972" s="58"/>
      <c r="B972" s="58"/>
      <c r="C972" s="58"/>
      <c r="D972" s="84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</row>
    <row r="973" spans="1:24" ht="24" customHeight="1">
      <c r="A973" s="58"/>
      <c r="B973" s="58"/>
      <c r="C973" s="58"/>
      <c r="D973" s="84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</row>
    <row r="974" spans="1:24" ht="24" customHeight="1">
      <c r="A974" s="58"/>
      <c r="B974" s="58"/>
      <c r="C974" s="58"/>
      <c r="D974" s="84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</row>
    <row r="975" spans="1:24" ht="24" customHeight="1">
      <c r="A975" s="58"/>
      <c r="B975" s="58"/>
      <c r="C975" s="58"/>
      <c r="D975" s="84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</row>
    <row r="976" spans="1:24" ht="24" customHeight="1">
      <c r="A976" s="58"/>
      <c r="B976" s="58"/>
      <c r="C976" s="58"/>
      <c r="D976" s="84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</row>
    <row r="977" spans="1:24" ht="24" customHeight="1">
      <c r="A977" s="58"/>
      <c r="B977" s="58"/>
      <c r="C977" s="58"/>
      <c r="D977" s="84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</row>
    <row r="978" spans="1:24" ht="24" customHeight="1">
      <c r="A978" s="58"/>
      <c r="B978" s="58"/>
      <c r="C978" s="58"/>
      <c r="D978" s="84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</row>
    <row r="979" spans="1:24" ht="24" customHeight="1">
      <c r="A979" s="58"/>
      <c r="B979" s="58"/>
      <c r="C979" s="58"/>
      <c r="D979" s="84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</row>
    <row r="980" spans="1:24" ht="24" customHeight="1">
      <c r="A980" s="58"/>
      <c r="B980" s="58"/>
      <c r="C980" s="58"/>
      <c r="D980" s="84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</row>
    <row r="981" spans="1:24" ht="24" customHeight="1">
      <c r="A981" s="58"/>
      <c r="B981" s="58"/>
      <c r="C981" s="58"/>
      <c r="D981" s="84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</row>
    <row r="982" spans="1:24" ht="24" customHeight="1">
      <c r="A982" s="58"/>
      <c r="B982" s="58"/>
      <c r="C982" s="58"/>
      <c r="D982" s="84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</row>
    <row r="983" spans="1:24" ht="24" customHeight="1">
      <c r="A983" s="58"/>
      <c r="B983" s="58"/>
      <c r="C983" s="58"/>
      <c r="D983" s="84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</row>
    <row r="984" spans="1:24" ht="24" customHeight="1">
      <c r="A984" s="58"/>
      <c r="B984" s="58"/>
      <c r="C984" s="58"/>
      <c r="D984" s="84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</row>
    <row r="985" spans="1:24" ht="24" customHeight="1">
      <c r="A985" s="58"/>
      <c r="B985" s="58"/>
      <c r="C985" s="58"/>
      <c r="D985" s="84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</row>
    <row r="986" spans="1:24" ht="24" customHeight="1">
      <c r="A986" s="58"/>
      <c r="B986" s="58"/>
      <c r="C986" s="58"/>
      <c r="D986" s="84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</row>
    <row r="987" spans="1:24" ht="24" customHeight="1">
      <c r="A987" s="58"/>
      <c r="B987" s="58"/>
      <c r="C987" s="58"/>
      <c r="D987" s="84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</row>
    <row r="988" spans="1:24" ht="24" customHeight="1">
      <c r="A988" s="58"/>
      <c r="B988" s="58"/>
      <c r="C988" s="58"/>
      <c r="D988" s="84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</row>
    <row r="989" spans="1:24" ht="24" customHeight="1">
      <c r="A989" s="58"/>
      <c r="B989" s="58"/>
      <c r="C989" s="58"/>
      <c r="D989" s="84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</row>
    <row r="990" spans="1:24" ht="24" customHeight="1">
      <c r="A990" s="58"/>
      <c r="B990" s="58"/>
      <c r="C990" s="58"/>
      <c r="D990" s="84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</row>
    <row r="991" spans="1:24" ht="24" customHeight="1">
      <c r="A991" s="58"/>
      <c r="B991" s="58"/>
      <c r="C991" s="58"/>
      <c r="D991" s="84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</row>
    <row r="992" spans="1:24" ht="24" customHeight="1">
      <c r="A992" s="58"/>
      <c r="B992" s="58"/>
      <c r="C992" s="58"/>
      <c r="D992" s="84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</row>
    <row r="993" spans="1:24" ht="24" customHeight="1">
      <c r="A993" s="58"/>
      <c r="B993" s="58"/>
      <c r="C993" s="58"/>
      <c r="D993" s="84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</row>
    <row r="994" spans="1:24" ht="24" customHeight="1">
      <c r="A994" s="58"/>
      <c r="B994" s="58"/>
      <c r="C994" s="58"/>
      <c r="D994" s="84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</row>
    <row r="995" spans="1:24" ht="24" customHeight="1">
      <c r="A995" s="58"/>
      <c r="B995" s="58"/>
      <c r="C995" s="58"/>
      <c r="D995" s="84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</row>
    <row r="996" spans="1:24" ht="24" customHeight="1">
      <c r="A996" s="58"/>
      <c r="B996" s="58"/>
      <c r="C996" s="58"/>
      <c r="D996" s="84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</row>
    <row r="997" spans="1:24" ht="24" customHeight="1">
      <c r="A997" s="58"/>
      <c r="B997" s="58"/>
      <c r="C997" s="58"/>
      <c r="D997" s="84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</row>
    <row r="998" spans="1:24" ht="24" customHeight="1">
      <c r="A998" s="58"/>
      <c r="B998" s="58"/>
      <c r="C998" s="58"/>
      <c r="D998" s="84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</row>
    <row r="999" spans="1:24" ht="24" customHeight="1">
      <c r="A999" s="58"/>
      <c r="B999" s="58"/>
      <c r="C999" s="58"/>
      <c r="D999" s="84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</row>
    <row r="1000" spans="1:24" ht="24" customHeight="1">
      <c r="A1000" s="58"/>
      <c r="B1000" s="58"/>
      <c r="C1000" s="58"/>
      <c r="D1000" s="84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</row>
    <row r="1001" spans="1:24" ht="24" customHeight="1">
      <c r="A1001" s="58"/>
      <c r="B1001" s="58"/>
      <c r="C1001" s="58"/>
      <c r="D1001" s="84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</row>
    <row r="1002" spans="1:24" ht="24" customHeight="1">
      <c r="A1002" s="58"/>
      <c r="B1002" s="58"/>
      <c r="C1002" s="58"/>
      <c r="D1002" s="84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</row>
    <row r="1003" spans="1:24" ht="24" customHeight="1">
      <c r="A1003" s="58"/>
      <c r="B1003" s="58"/>
      <c r="C1003" s="58"/>
      <c r="D1003" s="84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</row>
    <row r="1004" spans="1:24" ht="24" customHeight="1">
      <c r="A1004" s="58"/>
      <c r="B1004" s="58"/>
      <c r="C1004" s="58"/>
      <c r="D1004" s="84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</row>
    <row r="1005" spans="1:24" ht="24" customHeight="1">
      <c r="A1005" s="58"/>
      <c r="B1005" s="58"/>
      <c r="C1005" s="58"/>
      <c r="D1005" s="84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</row>
    <row r="1006" spans="1:24" ht="24" customHeight="1">
      <c r="A1006" s="58"/>
      <c r="B1006" s="58"/>
      <c r="C1006" s="58"/>
      <c r="D1006" s="84"/>
      <c r="E1006" s="58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</row>
    <row r="1007" spans="1:24" ht="24" customHeight="1">
      <c r="A1007" s="58"/>
      <c r="B1007" s="58"/>
      <c r="C1007" s="58"/>
      <c r="D1007" s="84"/>
      <c r="E1007" s="58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</row>
  </sheetData>
  <mergeCells count="9">
    <mergeCell ref="C9:C10"/>
    <mergeCell ref="D9:D10"/>
    <mergeCell ref="A2:A3"/>
    <mergeCell ref="C2:C4"/>
    <mergeCell ref="D2:D4"/>
    <mergeCell ref="C7:C8"/>
    <mergeCell ref="D7:D8"/>
    <mergeCell ref="D5:D6"/>
    <mergeCell ref="C5:C6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4"/>
  <sheetViews>
    <sheetView topLeftCell="A18" zoomScale="85" zoomScaleNormal="85" workbookViewId="0">
      <selection activeCell="A19" sqref="A19"/>
    </sheetView>
  </sheetViews>
  <sheetFormatPr defaultColWidth="12.7109375" defaultRowHeight="15" customHeight="1"/>
  <cols>
    <col min="1" max="1" width="35.7109375" customWidth="1"/>
    <col min="2" max="2" width="37.28515625" customWidth="1"/>
    <col min="3" max="3" width="12.28515625" customWidth="1"/>
    <col min="4" max="4" width="38" customWidth="1"/>
    <col min="5" max="5" width="9.140625" customWidth="1"/>
    <col min="6" max="6" width="8" customWidth="1"/>
    <col min="7" max="7" width="9.28515625" customWidth="1"/>
    <col min="8" max="8" width="12.7109375" customWidth="1"/>
    <col min="9" max="9" width="15.7109375" customWidth="1"/>
    <col min="10" max="24" width="8" customWidth="1"/>
  </cols>
  <sheetData>
    <row r="1" spans="1:24" ht="24" customHeight="1">
      <c r="A1" s="3" t="s">
        <v>35</v>
      </c>
      <c r="B1" s="8"/>
      <c r="C1" s="10"/>
      <c r="D1" s="8"/>
      <c r="E1" s="10"/>
      <c r="F1" s="10"/>
      <c r="G1" s="10"/>
      <c r="H1" s="10"/>
      <c r="I1" s="10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2.25" hidden="1" customHeight="1">
      <c r="A2" s="8"/>
      <c r="B2" s="9"/>
      <c r="C2" s="11"/>
      <c r="D2" s="9"/>
      <c r="E2" s="12"/>
      <c r="F2" s="12"/>
      <c r="G2" s="10"/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24" customHeight="1">
      <c r="A3" s="13" t="s">
        <v>36</v>
      </c>
      <c r="B3" s="13" t="s">
        <v>37</v>
      </c>
      <c r="C3" s="13" t="s">
        <v>38</v>
      </c>
      <c r="D3" s="13" t="s">
        <v>39</v>
      </c>
      <c r="E3" s="258" t="s">
        <v>40</v>
      </c>
      <c r="F3" s="254"/>
      <c r="G3" s="13" t="s">
        <v>41</v>
      </c>
      <c r="H3" s="260" t="s">
        <v>42</v>
      </c>
      <c r="I3" s="2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22.5" customHeight="1">
      <c r="A4" s="14" t="s">
        <v>43</v>
      </c>
      <c r="B4" s="14" t="s">
        <v>44</v>
      </c>
      <c r="C4" s="15"/>
      <c r="D4" s="14" t="s">
        <v>44</v>
      </c>
      <c r="E4" s="261" t="s">
        <v>45</v>
      </c>
      <c r="F4" s="249"/>
      <c r="G4" s="14" t="s">
        <v>46</v>
      </c>
      <c r="H4" s="263" t="s">
        <v>47</v>
      </c>
      <c r="I4" s="26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4" customHeight="1">
      <c r="A5" s="14"/>
      <c r="B5" s="14" t="s">
        <v>48</v>
      </c>
      <c r="C5" s="16" t="s">
        <v>49</v>
      </c>
      <c r="D5" s="14" t="s">
        <v>48</v>
      </c>
      <c r="E5" s="264" t="s">
        <v>367</v>
      </c>
      <c r="F5" s="280"/>
      <c r="G5" s="14" t="s">
        <v>52</v>
      </c>
      <c r="H5" s="263" t="s">
        <v>53</v>
      </c>
      <c r="I5" s="26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24" customHeight="1">
      <c r="A6" s="14"/>
      <c r="B6" s="17"/>
      <c r="C6" s="17" t="s">
        <v>54</v>
      </c>
      <c r="D6" s="17"/>
      <c r="E6" s="281"/>
      <c r="F6" s="282"/>
      <c r="G6" s="14"/>
      <c r="H6" s="267">
        <v>100</v>
      </c>
      <c r="I6" s="26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3.5" customHeight="1">
      <c r="A7" s="18"/>
      <c r="B7" s="19"/>
      <c r="C7" s="20"/>
      <c r="D7" s="19"/>
      <c r="E7" s="21" t="s">
        <v>55</v>
      </c>
      <c r="F7" s="21" t="s">
        <v>56</v>
      </c>
      <c r="G7" s="18"/>
      <c r="H7" s="22" t="s">
        <v>50</v>
      </c>
      <c r="I7" s="22" t="s">
        <v>51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" customHeight="1">
      <c r="A8" s="23" t="s">
        <v>57</v>
      </c>
      <c r="B8" s="24"/>
      <c r="C8" s="25"/>
      <c r="D8" s="24"/>
      <c r="E8" s="26"/>
      <c r="F8" s="26"/>
      <c r="G8" s="27"/>
      <c r="H8" s="28"/>
      <c r="I8" s="2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216">
      <c r="A9" s="29" t="s">
        <v>443</v>
      </c>
      <c r="B9" s="30" t="s">
        <v>366</v>
      </c>
      <c r="C9" s="133">
        <v>1048</v>
      </c>
      <c r="D9" s="30" t="s">
        <v>60</v>
      </c>
      <c r="E9" s="237">
        <v>1050</v>
      </c>
      <c r="F9" s="131">
        <f>_xlfn.IFS(
    E9=0, 0,
    E9&lt;419, 1,
    E9&lt;=471, 1.5,
   E9&lt;=524, 2.5,
   E9&lt;=612, 3.5,
    E9&lt;=699, 3.75,
    E9&lt;=786, 4,
    E9&lt;=873, 4.25,
    E9&lt;=960, 4.5,
    E9&lt;=1047, 4.75,
    E9&gt;=1048, 5
)</f>
        <v>5</v>
      </c>
      <c r="G9" s="131">
        <v>40</v>
      </c>
      <c r="H9" s="132">
        <f>F9*G9/100</f>
        <v>2</v>
      </c>
      <c r="I9" s="3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256.5" customHeight="1">
      <c r="A10" s="29" t="s">
        <v>466</v>
      </c>
      <c r="B10" s="30" t="s">
        <v>436</v>
      </c>
      <c r="C10" s="133">
        <v>5</v>
      </c>
      <c r="D10" s="30" t="s">
        <v>60</v>
      </c>
      <c r="E10" s="237">
        <v>5</v>
      </c>
      <c r="F10" s="131">
        <f>IF(E10&gt;5,5,E10)</f>
        <v>5</v>
      </c>
      <c r="G10" s="131">
        <v>5</v>
      </c>
      <c r="H10" s="132">
        <f>F10*G10/100</f>
        <v>0.25</v>
      </c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240.75" customHeight="1">
      <c r="A11" s="29" t="s">
        <v>437</v>
      </c>
      <c r="B11" s="30" t="s">
        <v>369</v>
      </c>
      <c r="C11" s="133">
        <v>5</v>
      </c>
      <c r="D11" s="30" t="s">
        <v>60</v>
      </c>
      <c r="E11" s="237">
        <v>5</v>
      </c>
      <c r="F11" s="131">
        <f>IF(E11&gt;5,5,E11)</f>
        <v>5</v>
      </c>
      <c r="G11" s="131">
        <v>5</v>
      </c>
      <c r="H11" s="132">
        <f t="shared" ref="H11:H16" si="0">F11*G11/100</f>
        <v>0.25</v>
      </c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331.5" customHeight="1">
      <c r="A12" s="29" t="s">
        <v>467</v>
      </c>
      <c r="B12" s="30" t="s">
        <v>438</v>
      </c>
      <c r="C12" s="133">
        <v>10</v>
      </c>
      <c r="D12" s="30" t="s">
        <v>60</v>
      </c>
      <c r="E12" s="237">
        <v>10</v>
      </c>
      <c r="F12" s="131">
        <v>5</v>
      </c>
      <c r="G12" s="131">
        <v>10</v>
      </c>
      <c r="H12" s="132">
        <f>F12*G12/100</f>
        <v>0.5</v>
      </c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347.25">
      <c r="A13" s="29" t="s">
        <v>439</v>
      </c>
      <c r="B13" s="57" t="s">
        <v>441</v>
      </c>
      <c r="C13" s="133">
        <v>5</v>
      </c>
      <c r="D13" s="30" t="s">
        <v>60</v>
      </c>
      <c r="E13" s="237">
        <v>5</v>
      </c>
      <c r="F13" s="131">
        <f>IF(E13&gt;5,5,E13)</f>
        <v>5</v>
      </c>
      <c r="G13" s="131">
        <v>5</v>
      </c>
      <c r="H13" s="132">
        <f t="shared" ref="H13" si="1">F13*G13/100</f>
        <v>0.25</v>
      </c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347.25">
      <c r="A14" s="29" t="s">
        <v>468</v>
      </c>
      <c r="B14" s="57" t="s">
        <v>440</v>
      </c>
      <c r="C14" s="133">
        <v>5</v>
      </c>
      <c r="D14" s="30" t="s">
        <v>60</v>
      </c>
      <c r="E14" s="237">
        <v>5</v>
      </c>
      <c r="F14" s="131">
        <f>IF(E14&gt;5,5,E14)</f>
        <v>5</v>
      </c>
      <c r="G14" s="131">
        <v>5</v>
      </c>
      <c r="H14" s="132">
        <f t="shared" ref="H14" si="2">F14*G14/100</f>
        <v>0.25</v>
      </c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19.25" customHeight="1">
      <c r="A15" s="29" t="s">
        <v>442</v>
      </c>
      <c r="B15" s="57" t="s">
        <v>368</v>
      </c>
      <c r="C15" s="133">
        <v>5</v>
      </c>
      <c r="D15" s="30" t="s">
        <v>60</v>
      </c>
      <c r="E15" s="237">
        <v>5</v>
      </c>
      <c r="F15" s="131">
        <f>IF(E15&gt;5,5,E15)</f>
        <v>5</v>
      </c>
      <c r="G15" s="131">
        <v>5</v>
      </c>
      <c r="H15" s="132">
        <f t="shared" si="0"/>
        <v>0.25</v>
      </c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95.25">
      <c r="A16" s="29" t="s">
        <v>218</v>
      </c>
      <c r="B16" s="30" t="s">
        <v>221</v>
      </c>
      <c r="C16" s="133">
        <v>10</v>
      </c>
      <c r="D16" s="30" t="s">
        <v>60</v>
      </c>
      <c r="E16" s="237">
        <v>10</v>
      </c>
      <c r="F16" s="131">
        <v>5</v>
      </c>
      <c r="G16" s="131">
        <v>10</v>
      </c>
      <c r="H16" s="132">
        <f t="shared" si="0"/>
        <v>0.5</v>
      </c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239.25">
      <c r="A17" s="29" t="s">
        <v>222</v>
      </c>
      <c r="B17" s="30" t="s">
        <v>370</v>
      </c>
      <c r="C17" s="133">
        <v>10</v>
      </c>
      <c r="D17" s="30" t="s">
        <v>60</v>
      </c>
      <c r="E17" s="237">
        <v>10</v>
      </c>
      <c r="F17" s="131">
        <f>_xlfn.IFS(  E17=0, 0,E17&lt;=2, 1,
    E17&lt;=4, 2,
    E17&lt;=6, 3,
    E17&lt;=8, 4,
   E17&gt;=9, 5
)</f>
        <v>5</v>
      </c>
      <c r="G17" s="131">
        <v>10</v>
      </c>
      <c r="H17" s="132">
        <f>F17*G17/100</f>
        <v>0.5</v>
      </c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383.25">
      <c r="A18" s="29" t="s">
        <v>223</v>
      </c>
      <c r="B18" s="30" t="s">
        <v>371</v>
      </c>
      <c r="C18" s="133">
        <v>5</v>
      </c>
      <c r="D18" s="30" t="s">
        <v>60</v>
      </c>
      <c r="E18" s="237">
        <v>5</v>
      </c>
      <c r="F18" s="131">
        <f>IF(E18&gt;5,5,E18)</f>
        <v>5</v>
      </c>
      <c r="G18" s="131">
        <v>5</v>
      </c>
      <c r="H18" s="132">
        <f>F18*G18/100</f>
        <v>0.25</v>
      </c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22.5" customHeight="1">
      <c r="A19" s="41"/>
      <c r="B19" s="42"/>
      <c r="C19" s="43"/>
      <c r="D19" s="42"/>
      <c r="E19" s="44"/>
      <c r="F19" s="44"/>
      <c r="G19" s="45">
        <f>SUM(G9:G18)</f>
        <v>100</v>
      </c>
      <c r="H19" s="46">
        <f>SUM(H9:H18)</f>
        <v>5</v>
      </c>
      <c r="I19" s="46">
        <f t="shared" ref="I19" si="3">SUM(I9:I17)</f>
        <v>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24" customHeight="1">
      <c r="A20" s="253" t="s">
        <v>76</v>
      </c>
      <c r="B20" s="254"/>
      <c r="C20" s="254"/>
      <c r="D20" s="254"/>
      <c r="E20" s="254"/>
      <c r="F20" s="254"/>
      <c r="G20" s="47"/>
      <c r="H20" s="48">
        <f>(H19*40)/5</f>
        <v>40</v>
      </c>
      <c r="I20" s="49">
        <f t="shared" ref="I20" si="4">(I19*40)/5</f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24" customHeight="1">
      <c r="A21" s="255" t="s">
        <v>75</v>
      </c>
      <c r="B21" s="256"/>
      <c r="C21" s="50"/>
      <c r="D21" s="50"/>
      <c r="E21" s="51"/>
      <c r="F21" s="51"/>
      <c r="G21" s="20"/>
      <c r="H21" s="52"/>
      <c r="I21" s="53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24" customHeight="1">
      <c r="A22" s="54"/>
      <c r="B22" s="4"/>
      <c r="C22" s="15"/>
      <c r="D22" s="4"/>
      <c r="E22" s="55"/>
      <c r="F22" s="55"/>
      <c r="G22" s="249"/>
      <c r="H22" s="249"/>
      <c r="I22" s="24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24" customHeight="1">
      <c r="A23" s="54"/>
      <c r="B23" s="54"/>
      <c r="C23" s="56"/>
      <c r="D23" s="54"/>
      <c r="E23" s="56"/>
      <c r="F23" s="56"/>
      <c r="G23" s="56"/>
      <c r="H23" s="56"/>
      <c r="I23" s="56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24" customHeight="1">
      <c r="A24" s="8"/>
      <c r="B24" s="8"/>
      <c r="C24" s="10"/>
      <c r="D24" s="8"/>
      <c r="E24" s="10"/>
      <c r="F24" s="10"/>
      <c r="G24" s="10"/>
      <c r="H24" s="10"/>
      <c r="I24" s="1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24" customHeight="1">
      <c r="A25" s="8"/>
      <c r="B25" s="8"/>
      <c r="C25" s="10"/>
      <c r="D25" s="8"/>
      <c r="E25" s="10"/>
      <c r="F25" s="10"/>
      <c r="G25" s="10"/>
      <c r="H25" s="10"/>
      <c r="I25" s="1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24" customHeight="1">
      <c r="A26" s="8"/>
      <c r="B26" s="8"/>
      <c r="C26" s="10"/>
      <c r="D26" s="8"/>
      <c r="E26" s="10"/>
      <c r="F26" s="10"/>
      <c r="G26" s="10"/>
      <c r="H26" s="10"/>
      <c r="I26" s="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24" customHeight="1">
      <c r="A27" s="8"/>
      <c r="B27" s="8"/>
      <c r="C27" s="10"/>
      <c r="D27" s="8"/>
      <c r="E27" s="10"/>
      <c r="F27" s="10"/>
      <c r="G27" s="10"/>
      <c r="H27" s="10"/>
      <c r="I27" s="1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24" customHeight="1">
      <c r="A28" s="8"/>
      <c r="B28" s="8"/>
      <c r="C28" s="10"/>
      <c r="D28" s="8"/>
      <c r="E28" s="10"/>
      <c r="F28" s="10"/>
      <c r="G28" s="10"/>
      <c r="H28" s="10"/>
      <c r="I28" s="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24" customHeight="1">
      <c r="A29" s="8"/>
      <c r="B29" s="8"/>
      <c r="C29" s="10"/>
      <c r="D29" s="8"/>
      <c r="E29" s="10"/>
      <c r="F29" s="10"/>
      <c r="G29" s="10"/>
      <c r="H29" s="10"/>
      <c r="I29" s="10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24" customHeight="1">
      <c r="A30" s="8"/>
      <c r="B30" s="8"/>
      <c r="C30" s="10"/>
      <c r="D30" s="8"/>
      <c r="E30" s="10"/>
      <c r="F30" s="10"/>
      <c r="G30" s="10"/>
      <c r="H30" s="10"/>
      <c r="I30" s="10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24" customHeight="1">
      <c r="A31" s="8"/>
      <c r="B31" s="8"/>
      <c r="C31" s="10"/>
      <c r="D31" s="8"/>
      <c r="E31" s="10"/>
      <c r="F31" s="10"/>
      <c r="G31" s="10"/>
      <c r="H31" s="10"/>
      <c r="I31" s="10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24" customHeight="1">
      <c r="A32" s="8"/>
      <c r="B32" s="8"/>
      <c r="C32" s="10"/>
      <c r="D32" s="8"/>
      <c r="E32" s="10"/>
      <c r="F32" s="10"/>
      <c r="G32" s="10"/>
      <c r="H32" s="10"/>
      <c r="I32" s="10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24" customHeight="1">
      <c r="A33" s="8"/>
      <c r="B33" s="8"/>
      <c r="C33" s="10"/>
      <c r="D33" s="8"/>
      <c r="E33" s="10"/>
      <c r="F33" s="10"/>
      <c r="G33" s="10"/>
      <c r="H33" s="10"/>
      <c r="I33" s="10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24" customHeight="1">
      <c r="A34" s="8"/>
      <c r="B34" s="8"/>
      <c r="C34" s="10"/>
      <c r="D34" s="8"/>
      <c r="E34" s="10"/>
      <c r="F34" s="10"/>
      <c r="G34" s="10"/>
      <c r="H34" s="10"/>
      <c r="I34" s="10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24" customHeight="1">
      <c r="A35" s="8"/>
      <c r="B35" s="8"/>
      <c r="C35" s="10"/>
      <c r="D35" s="8"/>
      <c r="E35" s="10"/>
      <c r="F35" s="10"/>
      <c r="G35" s="10"/>
      <c r="H35" s="10"/>
      <c r="I35" s="1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24" customHeight="1">
      <c r="A36" s="8"/>
      <c r="B36" s="8"/>
      <c r="C36" s="10"/>
      <c r="D36" s="8"/>
      <c r="E36" s="10"/>
      <c r="F36" s="10"/>
      <c r="G36" s="10"/>
      <c r="H36" s="10"/>
      <c r="I36" s="10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24" customHeight="1">
      <c r="A37" s="8"/>
      <c r="B37" s="8"/>
      <c r="C37" s="10"/>
      <c r="D37" s="8"/>
      <c r="E37" s="10"/>
      <c r="F37" s="10"/>
      <c r="G37" s="10"/>
      <c r="H37" s="10"/>
      <c r="I37" s="10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24" customHeight="1">
      <c r="A38" s="8"/>
      <c r="B38" s="8"/>
      <c r="C38" s="10"/>
      <c r="D38" s="8"/>
      <c r="E38" s="10"/>
      <c r="F38" s="10"/>
      <c r="G38" s="10"/>
      <c r="H38" s="10"/>
      <c r="I38" s="10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24" customHeight="1">
      <c r="A39" s="8"/>
      <c r="B39" s="8"/>
      <c r="C39" s="10"/>
      <c r="D39" s="8"/>
      <c r="E39" s="10"/>
      <c r="F39" s="10"/>
      <c r="G39" s="10"/>
      <c r="H39" s="10"/>
      <c r="I39" s="10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24" customHeight="1">
      <c r="A40" s="8"/>
      <c r="B40" s="8"/>
      <c r="C40" s="10"/>
      <c r="D40" s="8"/>
      <c r="E40" s="10"/>
      <c r="F40" s="10"/>
      <c r="G40" s="10"/>
      <c r="H40" s="10"/>
      <c r="I40" s="10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24" customHeight="1">
      <c r="A41" s="8"/>
      <c r="B41" s="8"/>
      <c r="C41" s="10"/>
      <c r="D41" s="8"/>
      <c r="E41" s="10"/>
      <c r="F41" s="10"/>
      <c r="G41" s="10"/>
      <c r="H41" s="10"/>
      <c r="I41" s="10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24" customHeight="1">
      <c r="A42" s="8"/>
      <c r="B42" s="8"/>
      <c r="C42" s="10"/>
      <c r="D42" s="8"/>
      <c r="E42" s="10"/>
      <c r="F42" s="10"/>
      <c r="G42" s="10"/>
      <c r="H42" s="10"/>
      <c r="I42" s="10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24" customHeight="1">
      <c r="A43" s="8"/>
      <c r="B43" s="8"/>
      <c r="C43" s="10"/>
      <c r="D43" s="8"/>
      <c r="E43" s="10"/>
      <c r="F43" s="10"/>
      <c r="G43" s="10"/>
      <c r="H43" s="10"/>
      <c r="I43" s="10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24" customHeight="1">
      <c r="A44" s="8"/>
      <c r="B44" s="8"/>
      <c r="C44" s="10"/>
      <c r="D44" s="8"/>
      <c r="E44" s="10"/>
      <c r="F44" s="10"/>
      <c r="G44" s="10"/>
      <c r="H44" s="10"/>
      <c r="I44" s="10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24" customHeight="1">
      <c r="A45" s="8"/>
      <c r="B45" s="8"/>
      <c r="C45" s="10"/>
      <c r="D45" s="8"/>
      <c r="E45" s="10"/>
      <c r="F45" s="10"/>
      <c r="G45" s="10"/>
      <c r="H45" s="10"/>
      <c r="I45" s="10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24" customHeight="1">
      <c r="A46" s="8"/>
      <c r="B46" s="8"/>
      <c r="C46" s="10"/>
      <c r="D46" s="8"/>
      <c r="E46" s="10"/>
      <c r="F46" s="10"/>
      <c r="G46" s="10"/>
      <c r="H46" s="10"/>
      <c r="I46" s="10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24" customHeight="1">
      <c r="A47" s="8"/>
      <c r="B47" s="8"/>
      <c r="C47" s="10"/>
      <c r="D47" s="8"/>
      <c r="E47" s="10"/>
      <c r="F47" s="10"/>
      <c r="G47" s="10"/>
      <c r="H47" s="10"/>
      <c r="I47" s="10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24" customHeight="1">
      <c r="A48" s="8"/>
      <c r="B48" s="8"/>
      <c r="C48" s="10"/>
      <c r="D48" s="8"/>
      <c r="E48" s="10"/>
      <c r="F48" s="10"/>
      <c r="G48" s="10"/>
      <c r="H48" s="10"/>
      <c r="I48" s="10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24" customHeight="1">
      <c r="A49" s="8"/>
      <c r="B49" s="8"/>
      <c r="C49" s="10"/>
      <c r="D49" s="8"/>
      <c r="E49" s="10"/>
      <c r="F49" s="10"/>
      <c r="G49" s="10"/>
      <c r="H49" s="10"/>
      <c r="I49" s="10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24" customHeight="1">
      <c r="A50" s="8"/>
      <c r="B50" s="8"/>
      <c r="C50" s="10"/>
      <c r="D50" s="8"/>
      <c r="E50" s="10"/>
      <c r="F50" s="10"/>
      <c r="G50" s="10"/>
      <c r="H50" s="10"/>
      <c r="I50" s="10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24" customHeight="1">
      <c r="A51" s="8"/>
      <c r="B51" s="8"/>
      <c r="C51" s="10"/>
      <c r="D51" s="8"/>
      <c r="E51" s="10"/>
      <c r="F51" s="10"/>
      <c r="G51" s="10"/>
      <c r="H51" s="10"/>
      <c r="I51" s="10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24" customHeight="1">
      <c r="A52" s="8"/>
      <c r="B52" s="8"/>
      <c r="C52" s="10"/>
      <c r="D52" s="8"/>
      <c r="E52" s="10"/>
      <c r="F52" s="10"/>
      <c r="G52" s="10"/>
      <c r="H52" s="10"/>
      <c r="I52" s="10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24" customHeight="1">
      <c r="A53" s="8"/>
      <c r="B53" s="8"/>
      <c r="C53" s="10"/>
      <c r="D53" s="8"/>
      <c r="E53" s="10"/>
      <c r="F53" s="10"/>
      <c r="G53" s="10"/>
      <c r="H53" s="10"/>
      <c r="I53" s="10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24" customHeight="1">
      <c r="A54" s="8"/>
      <c r="B54" s="8"/>
      <c r="C54" s="10"/>
      <c r="D54" s="8"/>
      <c r="E54" s="10"/>
      <c r="F54" s="10"/>
      <c r="G54" s="10"/>
      <c r="H54" s="10"/>
      <c r="I54" s="10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24" customHeight="1">
      <c r="A55" s="8"/>
      <c r="B55" s="8"/>
      <c r="C55" s="10"/>
      <c r="D55" s="8"/>
      <c r="E55" s="10"/>
      <c r="F55" s="10"/>
      <c r="G55" s="10"/>
      <c r="H55" s="10"/>
      <c r="I55" s="10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24" customHeight="1">
      <c r="A56" s="8"/>
      <c r="B56" s="8"/>
      <c r="C56" s="10"/>
      <c r="D56" s="8"/>
      <c r="E56" s="10"/>
      <c r="F56" s="10"/>
      <c r="G56" s="10"/>
      <c r="H56" s="10"/>
      <c r="I56" s="10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24" customHeight="1">
      <c r="A57" s="8"/>
      <c r="B57" s="8"/>
      <c r="C57" s="10"/>
      <c r="D57" s="8"/>
      <c r="E57" s="10"/>
      <c r="F57" s="10"/>
      <c r="G57" s="10"/>
      <c r="H57" s="10"/>
      <c r="I57" s="10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24" customHeight="1">
      <c r="A58" s="8"/>
      <c r="B58" s="8"/>
      <c r="C58" s="10"/>
      <c r="D58" s="8"/>
      <c r="E58" s="10"/>
      <c r="F58" s="10"/>
      <c r="G58" s="10"/>
      <c r="H58" s="10"/>
      <c r="I58" s="10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24" customHeight="1">
      <c r="A59" s="8"/>
      <c r="B59" s="8"/>
      <c r="C59" s="10"/>
      <c r="D59" s="8"/>
      <c r="E59" s="10"/>
      <c r="F59" s="10"/>
      <c r="G59" s="10"/>
      <c r="H59" s="10"/>
      <c r="I59" s="10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24" customHeight="1">
      <c r="A60" s="8"/>
      <c r="B60" s="8"/>
      <c r="C60" s="10"/>
      <c r="D60" s="8"/>
      <c r="E60" s="10"/>
      <c r="F60" s="10"/>
      <c r="G60" s="10"/>
      <c r="H60" s="10"/>
      <c r="I60" s="10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24" customHeight="1">
      <c r="A61" s="8"/>
      <c r="B61" s="8"/>
      <c r="C61" s="10"/>
      <c r="D61" s="8"/>
      <c r="E61" s="10"/>
      <c r="F61" s="10"/>
      <c r="G61" s="10"/>
      <c r="H61" s="10"/>
      <c r="I61" s="10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24" customHeight="1">
      <c r="A62" s="8"/>
      <c r="B62" s="8"/>
      <c r="C62" s="10"/>
      <c r="D62" s="8"/>
      <c r="E62" s="10"/>
      <c r="F62" s="10"/>
      <c r="G62" s="10"/>
      <c r="H62" s="10"/>
      <c r="I62" s="10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24" customHeight="1">
      <c r="A63" s="8"/>
      <c r="B63" s="8"/>
      <c r="C63" s="10"/>
      <c r="D63" s="8"/>
      <c r="E63" s="10"/>
      <c r="F63" s="10"/>
      <c r="G63" s="10"/>
      <c r="H63" s="10"/>
      <c r="I63" s="10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24" customHeight="1">
      <c r="A64" s="8"/>
      <c r="B64" s="8"/>
      <c r="C64" s="10"/>
      <c r="D64" s="8"/>
      <c r="E64" s="10"/>
      <c r="F64" s="10"/>
      <c r="G64" s="10"/>
      <c r="H64" s="10"/>
      <c r="I64" s="10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24" customHeight="1">
      <c r="A65" s="8"/>
      <c r="B65" s="8"/>
      <c r="C65" s="10"/>
      <c r="D65" s="8"/>
      <c r="E65" s="10"/>
      <c r="F65" s="10"/>
      <c r="G65" s="10"/>
      <c r="H65" s="10"/>
      <c r="I65" s="10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24" customHeight="1">
      <c r="A66" s="8"/>
      <c r="B66" s="8"/>
      <c r="C66" s="10"/>
      <c r="D66" s="8"/>
      <c r="E66" s="10"/>
      <c r="F66" s="10"/>
      <c r="G66" s="10"/>
      <c r="H66" s="10"/>
      <c r="I66" s="10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24" customHeight="1">
      <c r="A67" s="8"/>
      <c r="B67" s="8"/>
      <c r="C67" s="10"/>
      <c r="D67" s="8"/>
      <c r="E67" s="10"/>
      <c r="F67" s="10"/>
      <c r="G67" s="10"/>
      <c r="H67" s="10"/>
      <c r="I67" s="10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24" customHeight="1">
      <c r="A68" s="8"/>
      <c r="B68" s="8"/>
      <c r="C68" s="10"/>
      <c r="D68" s="8"/>
      <c r="E68" s="10"/>
      <c r="F68" s="10"/>
      <c r="G68" s="10"/>
      <c r="H68" s="10"/>
      <c r="I68" s="10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24" customHeight="1">
      <c r="A69" s="8"/>
      <c r="B69" s="8"/>
      <c r="C69" s="10"/>
      <c r="D69" s="8"/>
      <c r="E69" s="10"/>
      <c r="F69" s="10"/>
      <c r="G69" s="10"/>
      <c r="H69" s="10"/>
      <c r="I69" s="10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24" customHeight="1">
      <c r="A70" s="8"/>
      <c r="B70" s="8"/>
      <c r="C70" s="10"/>
      <c r="D70" s="8"/>
      <c r="E70" s="10"/>
      <c r="F70" s="10"/>
      <c r="G70" s="10"/>
      <c r="H70" s="10"/>
      <c r="I70" s="10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24" customHeight="1">
      <c r="A71" s="8"/>
      <c r="B71" s="8"/>
      <c r="C71" s="10"/>
      <c r="D71" s="8"/>
      <c r="E71" s="10"/>
      <c r="F71" s="10"/>
      <c r="G71" s="10"/>
      <c r="H71" s="10"/>
      <c r="I71" s="10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24" customHeight="1">
      <c r="A72" s="8"/>
      <c r="B72" s="8"/>
      <c r="C72" s="10"/>
      <c r="D72" s="8"/>
      <c r="E72" s="10"/>
      <c r="F72" s="10"/>
      <c r="G72" s="10"/>
      <c r="H72" s="10"/>
      <c r="I72" s="10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24" customHeight="1">
      <c r="A73" s="8"/>
      <c r="B73" s="8"/>
      <c r="C73" s="10"/>
      <c r="D73" s="8"/>
      <c r="E73" s="10"/>
      <c r="F73" s="10"/>
      <c r="G73" s="10"/>
      <c r="H73" s="10"/>
      <c r="I73" s="10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24" customHeight="1">
      <c r="A74" s="8"/>
      <c r="B74" s="8"/>
      <c r="C74" s="10"/>
      <c r="D74" s="8"/>
      <c r="E74" s="10"/>
      <c r="F74" s="10"/>
      <c r="G74" s="10"/>
      <c r="H74" s="10"/>
      <c r="I74" s="10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24" customHeight="1">
      <c r="A75" s="8"/>
      <c r="B75" s="8"/>
      <c r="C75" s="10"/>
      <c r="D75" s="8"/>
      <c r="E75" s="10"/>
      <c r="F75" s="10"/>
      <c r="G75" s="10"/>
      <c r="H75" s="10"/>
      <c r="I75" s="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24" customHeight="1">
      <c r="A76" s="8"/>
      <c r="B76" s="8"/>
      <c r="C76" s="10"/>
      <c r="D76" s="8"/>
      <c r="E76" s="10"/>
      <c r="F76" s="10"/>
      <c r="G76" s="10"/>
      <c r="H76" s="10"/>
      <c r="I76" s="10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24" customHeight="1">
      <c r="A77" s="8"/>
      <c r="B77" s="8"/>
      <c r="C77" s="10"/>
      <c r="D77" s="8"/>
      <c r="E77" s="10"/>
      <c r="F77" s="10"/>
      <c r="G77" s="10"/>
      <c r="H77" s="10"/>
      <c r="I77" s="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24" customHeight="1">
      <c r="A78" s="8"/>
      <c r="B78" s="8"/>
      <c r="C78" s="10"/>
      <c r="D78" s="8"/>
      <c r="E78" s="10"/>
      <c r="F78" s="10"/>
      <c r="G78" s="10"/>
      <c r="H78" s="10"/>
      <c r="I78" s="10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24" customHeight="1">
      <c r="A79" s="8"/>
      <c r="B79" s="8"/>
      <c r="C79" s="10"/>
      <c r="D79" s="8"/>
      <c r="E79" s="10"/>
      <c r="F79" s="10"/>
      <c r="G79" s="10"/>
      <c r="H79" s="10"/>
      <c r="I79" s="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24" customHeight="1">
      <c r="A80" s="8"/>
      <c r="B80" s="8"/>
      <c r="C80" s="10"/>
      <c r="D80" s="8"/>
      <c r="E80" s="10"/>
      <c r="F80" s="10"/>
      <c r="G80" s="10"/>
      <c r="H80" s="10"/>
      <c r="I80" s="10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24" customHeight="1">
      <c r="A81" s="8"/>
      <c r="B81" s="8"/>
      <c r="C81" s="10"/>
      <c r="D81" s="8"/>
      <c r="E81" s="10"/>
      <c r="F81" s="10"/>
      <c r="G81" s="10"/>
      <c r="H81" s="10"/>
      <c r="I81" s="10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24" customHeight="1">
      <c r="A82" s="8"/>
      <c r="B82" s="8"/>
      <c r="C82" s="10"/>
      <c r="D82" s="8"/>
      <c r="E82" s="10"/>
      <c r="F82" s="10"/>
      <c r="G82" s="10"/>
      <c r="H82" s="10"/>
      <c r="I82" s="10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24" customHeight="1">
      <c r="A83" s="8"/>
      <c r="B83" s="8"/>
      <c r="C83" s="10"/>
      <c r="D83" s="8"/>
      <c r="E83" s="10"/>
      <c r="F83" s="10"/>
      <c r="G83" s="10"/>
      <c r="H83" s="10"/>
      <c r="I83" s="10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24" customHeight="1">
      <c r="A84" s="8"/>
      <c r="B84" s="8"/>
      <c r="C84" s="10"/>
      <c r="D84" s="8"/>
      <c r="E84" s="10"/>
      <c r="F84" s="10"/>
      <c r="G84" s="10"/>
      <c r="H84" s="10"/>
      <c r="I84" s="10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24" customHeight="1">
      <c r="A85" s="8"/>
      <c r="B85" s="8"/>
      <c r="C85" s="10"/>
      <c r="D85" s="8"/>
      <c r="E85" s="10"/>
      <c r="F85" s="10"/>
      <c r="G85" s="10"/>
      <c r="H85" s="10"/>
      <c r="I85" s="10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24" customHeight="1">
      <c r="A86" s="8"/>
      <c r="B86" s="8"/>
      <c r="C86" s="10"/>
      <c r="D86" s="8"/>
      <c r="E86" s="10"/>
      <c r="F86" s="10"/>
      <c r="G86" s="10"/>
      <c r="H86" s="10"/>
      <c r="I86" s="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24" customHeight="1">
      <c r="A87" s="8"/>
      <c r="B87" s="8"/>
      <c r="C87" s="10"/>
      <c r="D87" s="8"/>
      <c r="E87" s="10"/>
      <c r="F87" s="10"/>
      <c r="G87" s="10"/>
      <c r="H87" s="10"/>
      <c r="I87" s="10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24" customHeight="1">
      <c r="A88" s="8"/>
      <c r="B88" s="8"/>
      <c r="C88" s="10"/>
      <c r="D88" s="8"/>
      <c r="E88" s="10"/>
      <c r="F88" s="10"/>
      <c r="G88" s="10"/>
      <c r="H88" s="10"/>
      <c r="I88" s="10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24" customHeight="1">
      <c r="A89" s="8"/>
      <c r="B89" s="8"/>
      <c r="C89" s="10"/>
      <c r="D89" s="8"/>
      <c r="E89" s="10"/>
      <c r="F89" s="10"/>
      <c r="G89" s="10"/>
      <c r="H89" s="10"/>
      <c r="I89" s="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24" customHeight="1">
      <c r="A90" s="8"/>
      <c r="B90" s="8"/>
      <c r="C90" s="10"/>
      <c r="D90" s="8"/>
      <c r="E90" s="10"/>
      <c r="F90" s="10"/>
      <c r="G90" s="10"/>
      <c r="H90" s="10"/>
      <c r="I90" s="10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24" customHeight="1">
      <c r="A91" s="8"/>
      <c r="B91" s="8"/>
      <c r="C91" s="10"/>
      <c r="D91" s="8"/>
      <c r="E91" s="10"/>
      <c r="F91" s="10"/>
      <c r="G91" s="10"/>
      <c r="H91" s="10"/>
      <c r="I91" s="10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24" customHeight="1">
      <c r="A92" s="8"/>
      <c r="B92" s="8"/>
      <c r="C92" s="10"/>
      <c r="D92" s="8"/>
      <c r="E92" s="10"/>
      <c r="F92" s="10"/>
      <c r="G92" s="10"/>
      <c r="H92" s="10"/>
      <c r="I92" s="10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24" customHeight="1">
      <c r="A93" s="8"/>
      <c r="B93" s="8"/>
      <c r="C93" s="10"/>
      <c r="D93" s="8"/>
      <c r="E93" s="10"/>
      <c r="F93" s="10"/>
      <c r="G93" s="10"/>
      <c r="H93" s="10"/>
      <c r="I93" s="10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24" customHeight="1">
      <c r="A94" s="8"/>
      <c r="B94" s="8"/>
      <c r="C94" s="10"/>
      <c r="D94" s="8"/>
      <c r="E94" s="10"/>
      <c r="F94" s="10"/>
      <c r="G94" s="10"/>
      <c r="H94" s="10"/>
      <c r="I94" s="10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24" customHeight="1">
      <c r="A95" s="8"/>
      <c r="B95" s="8"/>
      <c r="C95" s="10"/>
      <c r="D95" s="8"/>
      <c r="E95" s="10"/>
      <c r="F95" s="10"/>
      <c r="G95" s="10"/>
      <c r="H95" s="10"/>
      <c r="I95" s="10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24" customHeight="1">
      <c r="A96" s="8"/>
      <c r="B96" s="8"/>
      <c r="C96" s="10"/>
      <c r="D96" s="8"/>
      <c r="E96" s="10"/>
      <c r="F96" s="10"/>
      <c r="G96" s="10"/>
      <c r="H96" s="10"/>
      <c r="I96" s="10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24" customHeight="1">
      <c r="A97" s="8"/>
      <c r="B97" s="8"/>
      <c r="C97" s="10"/>
      <c r="D97" s="8"/>
      <c r="E97" s="10"/>
      <c r="F97" s="10"/>
      <c r="G97" s="10"/>
      <c r="H97" s="10"/>
      <c r="I97" s="10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24" customHeight="1">
      <c r="A98" s="8"/>
      <c r="B98" s="8"/>
      <c r="C98" s="10"/>
      <c r="D98" s="8"/>
      <c r="E98" s="10"/>
      <c r="F98" s="10"/>
      <c r="G98" s="10"/>
      <c r="H98" s="10"/>
      <c r="I98" s="10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24" customHeight="1">
      <c r="A99" s="8"/>
      <c r="B99" s="8"/>
      <c r="C99" s="10"/>
      <c r="D99" s="8"/>
      <c r="E99" s="10"/>
      <c r="F99" s="10"/>
      <c r="G99" s="10"/>
      <c r="H99" s="10"/>
      <c r="I99" s="10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1:24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1:24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1:24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1:24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1:24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1:24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1:24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1:24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1:24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1:24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1:24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1:24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1:24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1:24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1:24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1:24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1:24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1:24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spans="1:24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spans="1:24" ht="24" customHeight="1">
      <c r="A1001" s="8"/>
      <c r="B1001" s="8"/>
      <c r="C1001" s="10"/>
      <c r="D1001" s="8"/>
      <c r="E1001" s="10"/>
      <c r="F1001" s="10"/>
      <c r="G1001" s="10"/>
      <c r="H1001" s="10"/>
      <c r="I1001" s="10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ht="24" customHeight="1">
      <c r="A1002" s="8"/>
      <c r="B1002" s="8"/>
      <c r="C1002" s="10"/>
      <c r="D1002" s="8"/>
      <c r="E1002" s="10"/>
      <c r="F1002" s="10"/>
      <c r="G1002" s="10"/>
      <c r="H1002" s="10"/>
      <c r="I1002" s="10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ht="24" customHeight="1">
      <c r="A1003" s="8"/>
      <c r="B1003" s="8"/>
      <c r="C1003" s="10"/>
      <c r="D1003" s="8"/>
      <c r="E1003" s="10"/>
      <c r="F1003" s="10"/>
      <c r="G1003" s="10"/>
      <c r="H1003" s="10"/>
      <c r="I1003" s="10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ht="24" customHeight="1">
      <c r="A1004" s="8"/>
      <c r="B1004" s="8"/>
      <c r="C1004" s="10"/>
      <c r="D1004" s="8"/>
      <c r="E1004" s="10"/>
      <c r="F1004" s="10"/>
      <c r="G1004" s="10"/>
      <c r="H1004" s="10"/>
      <c r="I1004" s="10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</row>
  </sheetData>
  <mergeCells count="10">
    <mergeCell ref="A20:F20"/>
    <mergeCell ref="A21:B21"/>
    <mergeCell ref="G22:I22"/>
    <mergeCell ref="E3:F3"/>
    <mergeCell ref="H3:I3"/>
    <mergeCell ref="E4:F4"/>
    <mergeCell ref="H4:I4"/>
    <mergeCell ref="E5:F6"/>
    <mergeCell ref="H5:I5"/>
    <mergeCell ref="H6:I6"/>
  </mergeCells>
  <pageMargins left="0.7" right="0.7" top="0.75" bottom="0.75" header="0" footer="0"/>
  <pageSetup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E3AC-6DE1-4877-B5C2-9B5C06B59860}">
  <dimension ref="A1:F57"/>
  <sheetViews>
    <sheetView zoomScale="70" zoomScaleNormal="70" workbookViewId="0">
      <selection activeCell="A65" sqref="A65"/>
    </sheetView>
  </sheetViews>
  <sheetFormatPr defaultColWidth="8.7109375" defaultRowHeight="24"/>
  <cols>
    <col min="1" max="1" width="61.85546875" style="4" customWidth="1"/>
    <col min="2" max="2" width="22" style="4" customWidth="1"/>
    <col min="3" max="3" width="19.28515625" style="4" customWidth="1"/>
    <col min="4" max="4" width="18.140625" style="4" customWidth="1"/>
    <col min="5" max="5" width="19.42578125" style="4" customWidth="1"/>
    <col min="6" max="16384" width="8.7109375" style="4"/>
  </cols>
  <sheetData>
    <row r="1" spans="1:6">
      <c r="A1" s="15" t="s">
        <v>242</v>
      </c>
      <c r="B1" s="108" t="s">
        <v>334</v>
      </c>
    </row>
    <row r="2" spans="1:6">
      <c r="A2" s="15" t="s">
        <v>245</v>
      </c>
      <c r="B2" s="108" t="s">
        <v>335</v>
      </c>
    </row>
    <row r="3" spans="1:6">
      <c r="B3" s="108" t="s">
        <v>336</v>
      </c>
    </row>
    <row r="4" spans="1:6">
      <c r="A4" s="5" t="s">
        <v>243</v>
      </c>
    </row>
    <row r="6" spans="1:6">
      <c r="A6" s="9" t="s">
        <v>346</v>
      </c>
    </row>
    <row r="7" spans="1:6">
      <c r="A7" s="105" t="s">
        <v>347</v>
      </c>
      <c r="B7" s="105" t="s">
        <v>331</v>
      </c>
      <c r="C7" s="105" t="s">
        <v>349</v>
      </c>
      <c r="D7" s="105" t="s">
        <v>364</v>
      </c>
      <c r="E7" s="105" t="s">
        <v>350</v>
      </c>
      <c r="F7" s="105" t="s">
        <v>127</v>
      </c>
    </row>
    <row r="8" spans="1:6">
      <c r="A8" s="107" t="s">
        <v>249</v>
      </c>
      <c r="B8" s="107"/>
      <c r="C8" s="107"/>
      <c r="D8" s="107"/>
      <c r="E8" s="107"/>
      <c r="F8" s="107"/>
    </row>
    <row r="9" spans="1:6">
      <c r="A9" s="107"/>
      <c r="B9" s="107"/>
      <c r="C9" s="107"/>
      <c r="D9" s="107"/>
      <c r="E9" s="107"/>
      <c r="F9" s="107"/>
    </row>
    <row r="10" spans="1:6">
      <c r="A10" s="107"/>
      <c r="B10" s="107"/>
      <c r="C10" s="107"/>
      <c r="D10" s="107"/>
      <c r="E10" s="107"/>
      <c r="F10" s="107"/>
    </row>
    <row r="11" spans="1:6">
      <c r="A11" s="107"/>
      <c r="B11" s="107"/>
      <c r="C11" s="107"/>
      <c r="D11" s="107"/>
      <c r="E11" s="107"/>
      <c r="F11" s="107"/>
    </row>
    <row r="12" spans="1:6">
      <c r="A12" s="107"/>
      <c r="B12" s="107"/>
      <c r="C12" s="107"/>
      <c r="D12" s="107"/>
      <c r="E12" s="107"/>
      <c r="F12" s="107"/>
    </row>
    <row r="13" spans="1:6">
      <c r="A13" s="107"/>
      <c r="B13" s="107"/>
      <c r="C13" s="107"/>
      <c r="D13" s="107"/>
      <c r="E13" s="107"/>
      <c r="F13" s="107"/>
    </row>
    <row r="14" spans="1:6">
      <c r="A14" s="107"/>
      <c r="B14" s="107"/>
      <c r="C14" s="107"/>
      <c r="D14" s="107"/>
      <c r="E14" s="107"/>
      <c r="F14" s="107"/>
    </row>
    <row r="15" spans="1:6">
      <c r="A15" s="107"/>
      <c r="B15" s="107"/>
      <c r="C15" s="107"/>
      <c r="D15" s="107"/>
      <c r="E15" s="107"/>
      <c r="F15" s="107"/>
    </row>
    <row r="16" spans="1:6">
      <c r="A16" s="107"/>
      <c r="B16" s="107"/>
      <c r="C16" s="107"/>
      <c r="D16" s="107"/>
      <c r="E16" s="107"/>
      <c r="F16" s="107"/>
    </row>
    <row r="17" spans="1:6">
      <c r="A17" s="107"/>
      <c r="B17" s="107"/>
      <c r="C17" s="107"/>
      <c r="D17" s="107"/>
      <c r="E17" s="107"/>
      <c r="F17" s="107"/>
    </row>
    <row r="18" spans="1:6">
      <c r="A18" s="107"/>
      <c r="B18" s="107"/>
      <c r="C18" s="107"/>
      <c r="D18" s="107"/>
      <c r="E18" s="107"/>
      <c r="F18" s="107"/>
    </row>
    <row r="19" spans="1:6">
      <c r="A19" s="4" t="s">
        <v>248</v>
      </c>
    </row>
    <row r="20" spans="1:6">
      <c r="A20" s="107"/>
      <c r="B20" s="107"/>
      <c r="C20" s="107"/>
      <c r="D20" s="107"/>
      <c r="E20" s="107"/>
      <c r="F20" s="107"/>
    </row>
    <row r="21" spans="1:6">
      <c r="A21" s="107"/>
      <c r="B21" s="107"/>
      <c r="C21" s="107"/>
      <c r="D21" s="107"/>
      <c r="E21" s="107"/>
      <c r="F21" s="107"/>
    </row>
    <row r="22" spans="1:6">
      <c r="A22" s="107"/>
      <c r="B22" s="107"/>
      <c r="C22" s="107"/>
      <c r="D22" s="107"/>
      <c r="E22" s="107"/>
      <c r="F22" s="107"/>
    </row>
    <row r="23" spans="1:6">
      <c r="A23" s="107"/>
      <c r="B23" s="107"/>
      <c r="C23" s="107"/>
      <c r="D23" s="107"/>
      <c r="E23" s="107"/>
      <c r="F23" s="107"/>
    </row>
    <row r="24" spans="1:6">
      <c r="A24" s="107"/>
      <c r="B24" s="107"/>
      <c r="C24" s="107"/>
      <c r="D24" s="107"/>
      <c r="E24" s="107"/>
      <c r="F24" s="107"/>
    </row>
    <row r="25" spans="1:6">
      <c r="A25" s="107"/>
      <c r="B25" s="107"/>
      <c r="C25" s="107"/>
      <c r="D25" s="107"/>
      <c r="E25" s="107"/>
      <c r="F25" s="107"/>
    </row>
    <row r="26" spans="1:6">
      <c r="A26" s="107"/>
      <c r="B26" s="107"/>
      <c r="C26" s="107"/>
      <c r="D26" s="107"/>
      <c r="E26" s="107"/>
      <c r="F26" s="107"/>
    </row>
    <row r="27" spans="1:6">
      <c r="A27" s="107"/>
      <c r="B27" s="107"/>
      <c r="C27" s="107"/>
      <c r="D27" s="107"/>
      <c r="E27" s="107"/>
      <c r="F27" s="107"/>
    </row>
    <row r="28" spans="1:6">
      <c r="A28" s="107"/>
      <c r="B28" s="107"/>
      <c r="C28" s="107"/>
      <c r="D28" s="107"/>
      <c r="E28" s="107"/>
      <c r="F28" s="107"/>
    </row>
    <row r="29" spans="1:6">
      <c r="A29" s="4" t="s">
        <v>327</v>
      </c>
    </row>
    <row r="30" spans="1:6">
      <c r="A30" s="107"/>
      <c r="B30" s="107"/>
      <c r="C30" s="107"/>
      <c r="D30" s="107"/>
      <c r="E30" s="107"/>
      <c r="F30" s="107"/>
    </row>
    <row r="31" spans="1:6">
      <c r="A31" s="107"/>
      <c r="B31" s="107"/>
      <c r="C31" s="107"/>
      <c r="D31" s="107"/>
      <c r="E31" s="107"/>
      <c r="F31" s="107"/>
    </row>
    <row r="32" spans="1:6">
      <c r="A32" s="122" t="s">
        <v>328</v>
      </c>
      <c r="B32" s="105" t="s">
        <v>353</v>
      </c>
      <c r="C32" s="110"/>
      <c r="D32" s="110"/>
    </row>
    <row r="33" spans="1:5">
      <c r="A33" s="4" t="s">
        <v>332</v>
      </c>
    </row>
    <row r="34" spans="1:5">
      <c r="A34" s="107"/>
      <c r="B34" s="107"/>
      <c r="C34" s="110"/>
      <c r="D34" s="110"/>
    </row>
    <row r="35" spans="1:5">
      <c r="A35" s="107"/>
      <c r="B35" s="107"/>
      <c r="C35" s="110"/>
      <c r="D35" s="110"/>
    </row>
    <row r="36" spans="1:5">
      <c r="A36" s="107"/>
      <c r="B36" s="107"/>
      <c r="C36" s="110"/>
      <c r="D36" s="110"/>
    </row>
    <row r="37" spans="1:5">
      <c r="A37" s="4" t="s">
        <v>333</v>
      </c>
      <c r="B37" s="110"/>
      <c r="C37" s="110"/>
      <c r="D37" s="110"/>
    </row>
    <row r="38" spans="1:5">
      <c r="A38" s="107"/>
      <c r="B38" s="107"/>
      <c r="C38" s="110"/>
      <c r="D38" s="110"/>
    </row>
    <row r="39" spans="1:5">
      <c r="A39" s="107"/>
      <c r="B39" s="107"/>
      <c r="C39" s="110"/>
      <c r="D39" s="110"/>
    </row>
    <row r="40" spans="1:5">
      <c r="A40" s="107"/>
      <c r="B40" s="107"/>
      <c r="C40" s="110"/>
      <c r="D40" s="110"/>
    </row>
    <row r="41" spans="1:5">
      <c r="A41" s="107"/>
      <c r="B41" s="107"/>
      <c r="C41" s="110"/>
      <c r="D41" s="110"/>
    </row>
    <row r="42" spans="1:5">
      <c r="A42" s="109" t="s">
        <v>329</v>
      </c>
      <c r="B42" s="105" t="s">
        <v>354</v>
      </c>
      <c r="C42" s="123" t="s">
        <v>352</v>
      </c>
      <c r="D42" s="110"/>
    </row>
    <row r="43" spans="1:5">
      <c r="A43" s="107"/>
      <c r="B43" s="107"/>
      <c r="C43" s="107"/>
      <c r="D43" s="110"/>
      <c r="E43" s="110"/>
    </row>
    <row r="44" spans="1:5">
      <c r="A44" s="107"/>
      <c r="B44" s="107"/>
      <c r="C44" s="107"/>
      <c r="D44" s="110"/>
      <c r="E44" s="110"/>
    </row>
    <row r="45" spans="1:5">
      <c r="A45" s="107"/>
      <c r="B45" s="107"/>
      <c r="C45" s="107"/>
      <c r="D45" s="110"/>
      <c r="E45" s="110"/>
    </row>
    <row r="46" spans="1:5">
      <c r="A46" s="107"/>
      <c r="B46" s="107"/>
      <c r="C46" s="107"/>
      <c r="D46" s="110"/>
      <c r="E46" s="110"/>
    </row>
    <row r="47" spans="1:5">
      <c r="A47" s="112" t="s">
        <v>330</v>
      </c>
      <c r="B47" s="105" t="s">
        <v>354</v>
      </c>
      <c r="C47" s="123" t="s">
        <v>352</v>
      </c>
    </row>
    <row r="48" spans="1:5">
      <c r="A48" s="4" t="s">
        <v>249</v>
      </c>
      <c r="B48" s="107"/>
      <c r="C48" s="107"/>
      <c r="D48" s="110"/>
    </row>
    <row r="49" spans="1:4">
      <c r="A49" s="107"/>
      <c r="B49" s="107"/>
      <c r="C49" s="107"/>
      <c r="D49" s="110"/>
    </row>
    <row r="50" spans="1:4">
      <c r="A50" s="107"/>
      <c r="B50" s="107"/>
      <c r="C50" s="107"/>
      <c r="D50" s="110"/>
    </row>
    <row r="51" spans="1:4">
      <c r="A51" s="107"/>
      <c r="B51" s="107"/>
      <c r="C51" s="107"/>
      <c r="D51" s="110"/>
    </row>
    <row r="52" spans="1:4">
      <c r="A52" s="107" t="s">
        <v>355</v>
      </c>
      <c r="B52" s="105" t="s">
        <v>354</v>
      </c>
      <c r="C52" s="123" t="s">
        <v>352</v>
      </c>
      <c r="D52" s="110"/>
    </row>
    <row r="53" spans="1:4">
      <c r="A53" s="107"/>
      <c r="B53" s="107"/>
      <c r="C53" s="107"/>
      <c r="D53" s="110"/>
    </row>
    <row r="54" spans="1:4">
      <c r="A54" s="107"/>
      <c r="B54" s="107"/>
      <c r="C54" s="107"/>
      <c r="D54" s="110"/>
    </row>
    <row r="55" spans="1:4">
      <c r="A55" s="107"/>
      <c r="B55" s="107"/>
      <c r="C55" s="107"/>
      <c r="D55" s="110"/>
    </row>
    <row r="56" spans="1:4">
      <c r="A56" s="107"/>
      <c r="B56" s="107"/>
      <c r="C56" s="107"/>
      <c r="D56" s="110"/>
    </row>
    <row r="57" spans="1:4">
      <c r="A57" s="225" t="s">
        <v>127</v>
      </c>
    </row>
  </sheetData>
  <phoneticPr fontId="23" type="noConversion"/>
  <pageMargins left="0.7" right="0.7" top="0.75" bottom="0.75" header="0.3" footer="0.3"/>
  <pageSetup scale="95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5D36-82E5-4534-AF88-548EC0AA5A5D}">
  <dimension ref="A1:D21"/>
  <sheetViews>
    <sheetView workbookViewId="0">
      <selection activeCell="C15" sqref="C15"/>
    </sheetView>
  </sheetViews>
  <sheetFormatPr defaultColWidth="8.85546875" defaultRowHeight="15"/>
  <cols>
    <col min="1" max="1" width="36.7109375" style="111" customWidth="1"/>
    <col min="2" max="2" width="26.28515625" style="111" customWidth="1"/>
    <col min="3" max="3" width="34.7109375" style="111" customWidth="1"/>
    <col min="4" max="4" width="17.28515625" style="111" customWidth="1"/>
    <col min="5" max="16384" width="8.85546875" style="111"/>
  </cols>
  <sheetData>
    <row r="1" spans="1:4" s="4" customFormat="1" ht="24">
      <c r="A1" s="15" t="s">
        <v>242</v>
      </c>
      <c r="C1" s="108" t="s">
        <v>334</v>
      </c>
    </row>
    <row r="2" spans="1:4" s="4" customFormat="1" ht="24">
      <c r="A2" s="15" t="s">
        <v>245</v>
      </c>
      <c r="C2" s="108" t="s">
        <v>335</v>
      </c>
    </row>
    <row r="3" spans="1:4" s="4" customFormat="1" ht="24">
      <c r="C3" s="108" t="s">
        <v>336</v>
      </c>
    </row>
    <row r="4" spans="1:4" s="4" customFormat="1" ht="24">
      <c r="A4" s="5" t="s">
        <v>428</v>
      </c>
    </row>
    <row r="5" spans="1:4" s="4" customFormat="1" ht="24">
      <c r="A5" s="9" t="s">
        <v>348</v>
      </c>
    </row>
    <row r="6" spans="1:4" s="4" customFormat="1" ht="24">
      <c r="A6" s="4" t="s">
        <v>453</v>
      </c>
    </row>
    <row r="7" spans="1:4" s="4" customFormat="1" ht="24">
      <c r="A7" s="106" t="s">
        <v>246</v>
      </c>
      <c r="B7" s="106" t="s">
        <v>247</v>
      </c>
      <c r="C7" s="106" t="s">
        <v>351</v>
      </c>
      <c r="D7" s="106" t="s">
        <v>352</v>
      </c>
    </row>
    <row r="8" spans="1:4" s="4" customFormat="1" ht="24">
      <c r="A8" s="112" t="s">
        <v>244</v>
      </c>
      <c r="B8" s="107"/>
      <c r="C8" s="107"/>
      <c r="D8" s="107"/>
    </row>
    <row r="9" spans="1:4" s="4" customFormat="1" ht="24">
      <c r="A9" s="107"/>
      <c r="B9" s="107"/>
      <c r="C9" s="107"/>
      <c r="D9" s="107"/>
    </row>
    <row r="10" spans="1:4" s="4" customFormat="1" ht="24">
      <c r="A10" s="107"/>
      <c r="B10" s="107"/>
      <c r="C10" s="107"/>
      <c r="D10" s="107"/>
    </row>
    <row r="11" spans="1:4" s="4" customFormat="1" ht="24">
      <c r="A11" s="107"/>
      <c r="B11" s="107"/>
      <c r="C11" s="107"/>
      <c r="D11" s="107"/>
    </row>
    <row r="12" spans="1:4" s="4" customFormat="1" ht="24">
      <c r="A12" s="107"/>
      <c r="B12" s="107"/>
      <c r="C12" s="107"/>
      <c r="D12" s="107"/>
    </row>
    <row r="13" spans="1:4" s="4" customFormat="1" ht="24">
      <c r="A13" s="107"/>
      <c r="B13" s="107"/>
      <c r="C13" s="107"/>
      <c r="D13" s="107"/>
    </row>
    <row r="14" spans="1:4" s="4" customFormat="1" ht="24">
      <c r="A14" s="107"/>
      <c r="B14" s="107"/>
      <c r="C14" s="107"/>
      <c r="D14" s="107"/>
    </row>
    <row r="15" spans="1:4" s="4" customFormat="1" ht="24">
      <c r="A15" s="112" t="s">
        <v>248</v>
      </c>
      <c r="B15" s="107"/>
      <c r="C15" s="107"/>
      <c r="D15" s="107"/>
    </row>
    <row r="16" spans="1:4" s="4" customFormat="1" ht="24">
      <c r="A16" s="107"/>
      <c r="B16" s="107"/>
      <c r="C16" s="107"/>
      <c r="D16" s="107"/>
    </row>
    <row r="17" spans="1:4" s="4" customFormat="1" ht="24">
      <c r="A17" s="107"/>
      <c r="B17" s="107"/>
      <c r="C17" s="107"/>
      <c r="D17" s="107"/>
    </row>
    <row r="18" spans="1:4" s="4" customFormat="1" ht="24">
      <c r="A18" s="107"/>
      <c r="B18" s="107"/>
      <c r="C18" s="107"/>
      <c r="D18" s="107"/>
    </row>
    <row r="19" spans="1:4" s="4" customFormat="1" ht="24">
      <c r="A19" s="107"/>
      <c r="B19" s="107"/>
      <c r="C19" s="107"/>
      <c r="D19" s="107"/>
    </row>
    <row r="20" spans="1:4" s="4" customFormat="1" ht="24">
      <c r="A20" s="107"/>
      <c r="B20" s="107"/>
      <c r="C20" s="107"/>
      <c r="D20" s="107"/>
    </row>
    <row r="21" spans="1:4" s="4" customFormat="1" ht="24">
      <c r="A21" s="113" t="s">
        <v>127</v>
      </c>
      <c r="B21" s="114"/>
      <c r="C21" s="114"/>
      <c r="D21" s="1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6BA7-0D42-4002-A663-C31707062D17}">
  <dimension ref="A1:E9"/>
  <sheetViews>
    <sheetView workbookViewId="0">
      <selection activeCell="E6" sqref="E6"/>
    </sheetView>
  </sheetViews>
  <sheetFormatPr defaultColWidth="8.85546875" defaultRowHeight="15"/>
  <cols>
    <col min="1" max="1" width="10.140625" style="2" customWidth="1"/>
    <col min="2" max="2" width="34" style="2" customWidth="1"/>
    <col min="3" max="3" width="22.28515625" style="2" customWidth="1"/>
    <col min="4" max="4" width="21.7109375" style="2" customWidth="1"/>
    <col min="5" max="5" width="22" style="2" customWidth="1"/>
    <col min="6" max="16384" width="8.85546875" style="2"/>
  </cols>
  <sheetData>
    <row r="1" spans="1:5" ht="24">
      <c r="A1" s="72" t="s">
        <v>242</v>
      </c>
      <c r="C1" s="8"/>
      <c r="D1" s="120" t="s">
        <v>359</v>
      </c>
    </row>
    <row r="2" spans="1:5" ht="33" customHeight="1">
      <c r="A2" s="72" t="s">
        <v>245</v>
      </c>
      <c r="C2" s="8"/>
      <c r="D2" s="120" t="s">
        <v>360</v>
      </c>
    </row>
    <row r="3" spans="1:5" ht="34.15" customHeight="1">
      <c r="A3" s="8"/>
      <c r="C3" s="8"/>
      <c r="D3" s="120" t="s">
        <v>361</v>
      </c>
    </row>
    <row r="4" spans="1:5" ht="28.5" customHeight="1">
      <c r="A4" s="283" t="s">
        <v>454</v>
      </c>
      <c r="B4" s="283"/>
      <c r="C4" s="283"/>
      <c r="D4" s="283"/>
      <c r="E4" s="283"/>
    </row>
    <row r="5" spans="1:5" ht="46.5">
      <c r="A5" s="124" t="s">
        <v>172</v>
      </c>
      <c r="B5" s="124" t="s">
        <v>250</v>
      </c>
      <c r="C5" s="124" t="s">
        <v>254</v>
      </c>
      <c r="D5" s="124" t="s">
        <v>251</v>
      </c>
      <c r="E5" s="124" t="s">
        <v>252</v>
      </c>
    </row>
    <row r="6" spans="1:5" ht="24">
      <c r="A6" s="115">
        <v>1</v>
      </c>
      <c r="B6" s="119"/>
      <c r="C6" s="116"/>
      <c r="D6" s="116"/>
      <c r="E6" s="116"/>
    </row>
    <row r="7" spans="1:5" ht="24">
      <c r="A7" s="115">
        <v>2</v>
      </c>
      <c r="B7" s="119"/>
      <c r="C7" s="116"/>
      <c r="D7" s="116"/>
      <c r="E7" s="116"/>
    </row>
    <row r="8" spans="1:5" ht="24">
      <c r="A8" s="115">
        <v>3</v>
      </c>
      <c r="B8" s="119"/>
      <c r="C8" s="116"/>
      <c r="D8" s="116"/>
      <c r="E8" s="116"/>
    </row>
    <row r="9" spans="1:5" ht="24">
      <c r="A9" s="115">
        <v>4</v>
      </c>
      <c r="B9" s="119"/>
      <c r="C9" s="116"/>
      <c r="D9" s="116"/>
      <c r="E9" s="116"/>
    </row>
  </sheetData>
  <mergeCells count="1">
    <mergeCell ref="A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926D-AEB6-4421-AA14-00BE33D4B0C8}">
  <dimension ref="A1:M16"/>
  <sheetViews>
    <sheetView workbookViewId="0">
      <selection activeCell="A7" sqref="A7"/>
    </sheetView>
  </sheetViews>
  <sheetFormatPr defaultColWidth="8.7109375" defaultRowHeight="21"/>
  <cols>
    <col min="1" max="1" width="6.85546875" style="94" customWidth="1"/>
    <col min="2" max="2" width="14.28515625" style="93" bestFit="1" customWidth="1"/>
    <col min="3" max="3" width="13.7109375" style="93" bestFit="1" customWidth="1"/>
    <col min="4" max="4" width="18.85546875" style="93" bestFit="1" customWidth="1"/>
    <col min="5" max="5" width="6.140625" style="93" customWidth="1"/>
    <col min="6" max="6" width="21.7109375" style="93" customWidth="1"/>
    <col min="7" max="7" width="16" style="93" customWidth="1"/>
    <col min="8" max="8" width="9.85546875" style="93" customWidth="1"/>
    <col min="9" max="9" width="8.42578125" style="93" customWidth="1"/>
    <col min="10" max="10" width="27" style="93" customWidth="1"/>
    <col min="11" max="11" width="43" style="93" customWidth="1"/>
    <col min="12" max="12" width="14.7109375" style="93" customWidth="1"/>
    <col min="13" max="13" width="13.7109375" style="93" customWidth="1"/>
    <col min="14" max="16384" width="8.7109375" style="93"/>
  </cols>
  <sheetData>
    <row r="1" spans="1:13" customFormat="1" ht="24">
      <c r="A1" s="5" t="s">
        <v>242</v>
      </c>
      <c r="B1" s="111"/>
      <c r="C1" s="111"/>
      <c r="D1" s="4"/>
      <c r="E1" s="111"/>
      <c r="F1" s="111"/>
      <c r="G1" s="108" t="s">
        <v>334</v>
      </c>
      <c r="H1" s="111"/>
      <c r="I1" s="117" t="s">
        <v>276</v>
      </c>
      <c r="J1" s="4"/>
      <c r="K1" s="4"/>
      <c r="L1" s="4"/>
      <c r="M1" s="4"/>
    </row>
    <row r="2" spans="1:13" customFormat="1" ht="24.6" customHeight="1">
      <c r="A2" s="5" t="s">
        <v>245</v>
      </c>
      <c r="B2" s="111"/>
      <c r="C2" s="111"/>
      <c r="D2" s="4"/>
      <c r="E2" s="111"/>
      <c r="F2" s="111"/>
      <c r="G2" s="108" t="s">
        <v>356</v>
      </c>
      <c r="H2" s="111"/>
      <c r="I2" s="125" t="s">
        <v>172</v>
      </c>
      <c r="J2" s="125" t="s">
        <v>253</v>
      </c>
      <c r="K2" s="125" t="s">
        <v>254</v>
      </c>
      <c r="L2" s="125" t="s">
        <v>251</v>
      </c>
      <c r="M2" s="125" t="s">
        <v>277</v>
      </c>
    </row>
    <row r="3" spans="1:13" customFormat="1" ht="25.5" customHeight="1">
      <c r="A3" s="111"/>
      <c r="B3" s="4"/>
      <c r="C3" s="111"/>
      <c r="D3" s="4"/>
      <c r="E3" s="111"/>
      <c r="F3" s="111"/>
      <c r="G3" s="108" t="s">
        <v>336</v>
      </c>
      <c r="H3" s="111"/>
      <c r="I3" s="118">
        <v>1</v>
      </c>
      <c r="J3" s="119" t="s">
        <v>278</v>
      </c>
      <c r="K3" s="119" t="s">
        <v>279</v>
      </c>
      <c r="L3" s="118" t="s">
        <v>280</v>
      </c>
      <c r="M3" s="119" t="s">
        <v>281</v>
      </c>
    </row>
    <row r="4" spans="1:13" ht="24.75" customHeight="1">
      <c r="A4" s="5" t="s">
        <v>293</v>
      </c>
      <c r="B4" s="4"/>
      <c r="C4" s="4"/>
      <c r="D4" s="4"/>
      <c r="E4" s="4"/>
      <c r="F4" s="4"/>
      <c r="G4" s="4"/>
      <c r="H4" s="4"/>
      <c r="I4" s="118">
        <v>2</v>
      </c>
      <c r="J4" s="119" t="s">
        <v>282</v>
      </c>
      <c r="K4" s="119" t="s">
        <v>283</v>
      </c>
      <c r="L4" s="118" t="s">
        <v>284</v>
      </c>
      <c r="M4" s="119" t="s">
        <v>281</v>
      </c>
    </row>
    <row r="5" spans="1:13" ht="26.45" customHeight="1">
      <c r="A5" s="5" t="s">
        <v>357</v>
      </c>
      <c r="B5" s="4"/>
      <c r="C5" s="4"/>
      <c r="D5" s="4"/>
      <c r="E5" s="4"/>
      <c r="F5" s="4"/>
      <c r="G5" s="4"/>
      <c r="H5" s="4"/>
      <c r="I5" s="118">
        <v>3</v>
      </c>
      <c r="J5" s="119" t="s">
        <v>285</v>
      </c>
      <c r="K5" s="119" t="s">
        <v>286</v>
      </c>
      <c r="L5" s="118" t="s">
        <v>287</v>
      </c>
      <c r="M5" s="119" t="s">
        <v>288</v>
      </c>
    </row>
    <row r="6" spans="1:13" ht="24">
      <c r="A6" s="15"/>
      <c r="B6" s="4"/>
      <c r="C6" s="4"/>
      <c r="D6" s="4"/>
      <c r="E6" s="4"/>
      <c r="F6" s="4"/>
      <c r="G6" s="4"/>
      <c r="H6" s="4"/>
      <c r="I6" s="118">
        <v>4</v>
      </c>
      <c r="J6" s="119" t="s">
        <v>289</v>
      </c>
      <c r="K6" s="119" t="s">
        <v>290</v>
      </c>
      <c r="L6" s="118" t="s">
        <v>291</v>
      </c>
      <c r="M6" s="119" t="s">
        <v>292</v>
      </c>
    </row>
    <row r="7" spans="1:13" ht="46.5">
      <c r="A7" s="125" t="s">
        <v>172</v>
      </c>
      <c r="B7" s="125" t="s">
        <v>255</v>
      </c>
      <c r="C7" s="125" t="s">
        <v>358</v>
      </c>
      <c r="D7" s="125" t="s">
        <v>256</v>
      </c>
      <c r="E7" s="126" t="s">
        <v>257</v>
      </c>
      <c r="F7" s="125" t="s">
        <v>258</v>
      </c>
      <c r="G7" s="125" t="s">
        <v>259</v>
      </c>
      <c r="H7" s="125" t="s">
        <v>108</v>
      </c>
      <c r="I7" s="4"/>
      <c r="J7" s="4"/>
      <c r="K7" s="4"/>
      <c r="L7" s="4"/>
      <c r="M7" s="4"/>
    </row>
    <row r="8" spans="1:13" ht="48">
      <c r="A8" s="118">
        <v>1</v>
      </c>
      <c r="B8" s="119" t="s">
        <v>260</v>
      </c>
      <c r="C8" s="119" t="s">
        <v>261</v>
      </c>
      <c r="D8" s="119" t="s">
        <v>262</v>
      </c>
      <c r="E8" s="119">
        <v>2562</v>
      </c>
      <c r="F8" s="119" t="s">
        <v>263</v>
      </c>
      <c r="G8" s="119" t="s">
        <v>264</v>
      </c>
      <c r="H8" s="119" t="s">
        <v>265</v>
      </c>
      <c r="I8" s="4"/>
      <c r="J8" s="4"/>
      <c r="K8" s="4"/>
      <c r="L8" s="4"/>
      <c r="M8" s="4"/>
    </row>
    <row r="9" spans="1:13" ht="48">
      <c r="A9" s="118">
        <v>2</v>
      </c>
      <c r="B9" s="119" t="s">
        <v>266</v>
      </c>
      <c r="C9" s="119" t="s">
        <v>267</v>
      </c>
      <c r="D9" s="119" t="s">
        <v>268</v>
      </c>
      <c r="E9" s="119">
        <v>2563</v>
      </c>
      <c r="F9" s="119" t="s">
        <v>269</v>
      </c>
      <c r="G9" s="119" t="s">
        <v>270</v>
      </c>
      <c r="H9" s="119" t="s">
        <v>271</v>
      </c>
      <c r="I9" s="4"/>
      <c r="J9" s="4"/>
      <c r="K9" s="4"/>
      <c r="L9" s="4"/>
      <c r="M9" s="4"/>
    </row>
    <row r="10" spans="1:13" ht="48">
      <c r="A10" s="118">
        <v>3</v>
      </c>
      <c r="B10" s="119" t="s">
        <v>272</v>
      </c>
      <c r="C10" s="119" t="s">
        <v>273</v>
      </c>
      <c r="D10" s="119" t="s">
        <v>274</v>
      </c>
      <c r="E10" s="119">
        <v>2564</v>
      </c>
      <c r="F10" s="119" t="s">
        <v>275</v>
      </c>
      <c r="G10" s="119" t="s">
        <v>264</v>
      </c>
      <c r="H10" s="119" t="s">
        <v>265</v>
      </c>
      <c r="I10" s="4"/>
      <c r="J10" s="4"/>
      <c r="K10" s="4"/>
      <c r="L10" s="4"/>
      <c r="M10" s="4"/>
    </row>
    <row r="12" spans="1:13">
      <c r="A12" s="95" t="s">
        <v>294</v>
      </c>
    </row>
    <row r="13" spans="1:13">
      <c r="A13" s="96" t="s">
        <v>295</v>
      </c>
    </row>
    <row r="14" spans="1:13">
      <c r="A14" s="96" t="s">
        <v>296</v>
      </c>
    </row>
    <row r="15" spans="1:13">
      <c r="A15" s="96" t="s">
        <v>297</v>
      </c>
    </row>
    <row r="16" spans="1:13">
      <c r="A16" s="96" t="s">
        <v>298</v>
      </c>
    </row>
  </sheetData>
  <pageMargins left="0.7" right="0.7" top="0.75" bottom="0.75" header="0.3" footer="0.3"/>
  <pageSetup scale="85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845E-9427-4B3C-B171-C84E3128884F}">
  <dimension ref="A1:G9"/>
  <sheetViews>
    <sheetView workbookViewId="0">
      <selection activeCell="D5" sqref="D5"/>
    </sheetView>
  </sheetViews>
  <sheetFormatPr defaultColWidth="8.85546875" defaultRowHeight="15"/>
  <cols>
    <col min="1" max="1" width="10.140625" style="2" customWidth="1"/>
    <col min="2" max="2" width="32" style="2" customWidth="1"/>
    <col min="3" max="3" width="22.28515625" style="2" customWidth="1"/>
    <col min="4" max="4" width="14.7109375" style="2" customWidth="1"/>
    <col min="5" max="6" width="24.7109375" style="2" customWidth="1"/>
    <col min="7" max="7" width="12.5703125" style="2" customWidth="1"/>
    <col min="8" max="16384" width="8.85546875" style="2"/>
  </cols>
  <sheetData>
    <row r="1" spans="1:7" ht="24">
      <c r="A1" s="72" t="s">
        <v>242</v>
      </c>
      <c r="C1" s="8"/>
      <c r="D1" s="120" t="s">
        <v>359</v>
      </c>
    </row>
    <row r="2" spans="1:7" ht="33" customHeight="1">
      <c r="A2" s="72" t="s">
        <v>245</v>
      </c>
      <c r="C2" s="8"/>
      <c r="D2" s="120" t="s">
        <v>360</v>
      </c>
    </row>
    <row r="3" spans="1:7" ht="22.5" customHeight="1">
      <c r="A3" s="8"/>
      <c r="C3" s="8"/>
      <c r="D3" s="120" t="s">
        <v>361</v>
      </c>
    </row>
    <row r="4" spans="1:7" ht="23.25" customHeight="1">
      <c r="A4" s="283" t="s">
        <v>455</v>
      </c>
      <c r="B4" s="283"/>
      <c r="C4" s="283"/>
      <c r="D4" s="283"/>
      <c r="E4" s="283"/>
    </row>
    <row r="5" spans="1:7" ht="69" customHeight="1">
      <c r="A5" s="124" t="s">
        <v>172</v>
      </c>
      <c r="B5" s="124" t="s">
        <v>458</v>
      </c>
      <c r="C5" s="124" t="s">
        <v>456</v>
      </c>
      <c r="D5" s="124" t="s">
        <v>457</v>
      </c>
      <c r="E5" s="238"/>
      <c r="F5" s="238"/>
      <c r="G5" s="238"/>
    </row>
    <row r="6" spans="1:7" ht="24">
      <c r="A6" s="115">
        <v>1</v>
      </c>
      <c r="B6" s="116"/>
      <c r="C6" s="116"/>
      <c r="D6" s="116"/>
      <c r="E6" s="239"/>
      <c r="F6" s="240"/>
      <c r="G6" s="240"/>
    </row>
    <row r="7" spans="1:7" ht="24">
      <c r="A7" s="115">
        <v>2</v>
      </c>
      <c r="B7" s="116"/>
      <c r="C7" s="116"/>
      <c r="D7" s="116"/>
      <c r="E7" s="239"/>
      <c r="F7" s="240"/>
      <c r="G7" s="240"/>
    </row>
    <row r="8" spans="1:7" ht="24">
      <c r="A8" s="115">
        <v>3</v>
      </c>
      <c r="B8" s="116"/>
      <c r="C8" s="116"/>
      <c r="D8" s="116"/>
      <c r="E8" s="239"/>
      <c r="F8" s="240"/>
      <c r="G8" s="240"/>
    </row>
    <row r="9" spans="1:7" ht="24">
      <c r="A9" s="115">
        <v>4</v>
      </c>
      <c r="B9" s="116"/>
      <c r="C9" s="116"/>
      <c r="D9" s="116"/>
      <c r="E9" s="239"/>
      <c r="F9" s="240"/>
      <c r="G9" s="240"/>
    </row>
  </sheetData>
  <mergeCells count="1"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7EE4-666B-4067-AEBE-D0CCF3319355}">
  <dimension ref="A1:E12"/>
  <sheetViews>
    <sheetView workbookViewId="0">
      <selection activeCell="B13" sqref="B13"/>
    </sheetView>
  </sheetViews>
  <sheetFormatPr defaultColWidth="8.85546875" defaultRowHeight="15"/>
  <cols>
    <col min="1" max="1" width="54.28515625" style="111" customWidth="1"/>
    <col min="2" max="2" width="30.7109375" style="111" customWidth="1"/>
    <col min="3" max="16384" width="8.85546875" style="111"/>
  </cols>
  <sheetData>
    <row r="1" spans="1:5" s="2" customFormat="1" ht="24">
      <c r="A1" s="72" t="s">
        <v>242</v>
      </c>
      <c r="B1" s="120" t="s">
        <v>359</v>
      </c>
    </row>
    <row r="2" spans="1:5" s="2" customFormat="1" ht="26.25" customHeight="1">
      <c r="A2" s="72" t="s">
        <v>459</v>
      </c>
      <c r="B2" s="120" t="s">
        <v>360</v>
      </c>
    </row>
    <row r="3" spans="1:5" s="2" customFormat="1" ht="23.25" customHeight="1">
      <c r="A3" s="8"/>
      <c r="B3" s="120" t="s">
        <v>361</v>
      </c>
    </row>
    <row r="4" spans="1:5" s="2" customFormat="1" ht="25.9" customHeight="1">
      <c r="A4" s="284" t="s">
        <v>362</v>
      </c>
      <c r="B4" s="284"/>
      <c r="C4" s="284"/>
      <c r="D4" s="284"/>
      <c r="E4" s="284"/>
    </row>
    <row r="5" spans="1:5" ht="23.25">
      <c r="A5" s="127" t="s">
        <v>430</v>
      </c>
      <c r="B5" s="127" t="s">
        <v>429</v>
      </c>
    </row>
    <row r="6" spans="1:5" ht="24">
      <c r="A6" s="107"/>
      <c r="B6" s="107"/>
    </row>
    <row r="7" spans="1:5" ht="24">
      <c r="A7" s="107"/>
      <c r="B7" s="107"/>
    </row>
    <row r="8" spans="1:5" ht="24">
      <c r="A8" s="107"/>
      <c r="B8" s="107"/>
    </row>
    <row r="9" spans="1:5" ht="24">
      <c r="A9" s="107"/>
      <c r="B9" s="107"/>
    </row>
    <row r="10" spans="1:5" ht="24">
      <c r="A10" s="107"/>
      <c r="B10" s="107"/>
    </row>
    <row r="11" spans="1:5" ht="24">
      <c r="A11" s="107"/>
      <c r="B11" s="107"/>
    </row>
    <row r="12" spans="1:5" ht="24">
      <c r="A12" s="107"/>
      <c r="B12" s="107"/>
    </row>
  </sheetData>
  <mergeCells count="1">
    <mergeCell ref="A4:E4"/>
  </mergeCells>
  <pageMargins left="0.7" right="0.7" top="0.75" bottom="0.75" header="0.3" footer="0.3"/>
  <pageSetup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ED71-A30D-4FAD-A525-116B654101E0}">
  <dimension ref="A1:E12"/>
  <sheetViews>
    <sheetView workbookViewId="0">
      <selection activeCell="A8" sqref="A8"/>
    </sheetView>
  </sheetViews>
  <sheetFormatPr defaultColWidth="8.85546875" defaultRowHeight="15"/>
  <cols>
    <col min="1" max="1" width="54.28515625" style="111" customWidth="1"/>
    <col min="2" max="2" width="30.7109375" style="111" customWidth="1"/>
    <col min="3" max="16384" width="8.85546875" style="111"/>
  </cols>
  <sheetData>
    <row r="1" spans="1:5" s="2" customFormat="1" ht="24">
      <c r="A1" s="72" t="s">
        <v>242</v>
      </c>
      <c r="B1" s="120" t="s">
        <v>359</v>
      </c>
    </row>
    <row r="2" spans="1:5" s="2" customFormat="1" ht="27" customHeight="1">
      <c r="A2" s="72" t="s">
        <v>245</v>
      </c>
      <c r="B2" s="120" t="s">
        <v>360</v>
      </c>
    </row>
    <row r="3" spans="1:5" s="2" customFormat="1" ht="26.25" customHeight="1">
      <c r="A3" s="8"/>
      <c r="B3" s="120" t="s">
        <v>361</v>
      </c>
    </row>
    <row r="4" spans="1:5" s="2" customFormat="1" ht="25.9" customHeight="1">
      <c r="A4" s="284" t="s">
        <v>426</v>
      </c>
      <c r="B4" s="284"/>
      <c r="C4" s="284"/>
      <c r="D4" s="284"/>
      <c r="E4" s="284"/>
    </row>
    <row r="5" spans="1:5" ht="23.25">
      <c r="A5" s="127" t="s">
        <v>427</v>
      </c>
      <c r="B5" s="127" t="s">
        <v>425</v>
      </c>
    </row>
    <row r="6" spans="1:5" ht="24">
      <c r="A6" s="107"/>
      <c r="B6" s="107"/>
    </row>
    <row r="7" spans="1:5" ht="24">
      <c r="A7" s="107"/>
      <c r="B7" s="107"/>
    </row>
    <row r="8" spans="1:5" ht="24">
      <c r="A8" s="107"/>
      <c r="B8" s="107"/>
    </row>
    <row r="9" spans="1:5" ht="24">
      <c r="A9" s="107"/>
      <c r="B9" s="107"/>
    </row>
    <row r="10" spans="1:5" ht="24">
      <c r="A10" s="107"/>
      <c r="B10" s="107"/>
    </row>
    <row r="11" spans="1:5" ht="24">
      <c r="A11" s="107"/>
      <c r="B11" s="107"/>
    </row>
    <row r="12" spans="1:5" ht="24">
      <c r="A12" s="107"/>
      <c r="B12" s="107"/>
    </row>
  </sheetData>
  <mergeCells count="1">
    <mergeCell ref="A4:E4"/>
  </mergeCells>
  <pageMargins left="0.7" right="0.7" top="0.75" bottom="0.75" header="0.3" footer="0.3"/>
  <pageSetup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192C-891B-4F40-9D52-B924A756A15F}">
  <dimension ref="A1:E7"/>
  <sheetViews>
    <sheetView topLeftCell="A7" workbookViewId="0">
      <selection activeCell="A7" sqref="A7"/>
    </sheetView>
  </sheetViews>
  <sheetFormatPr defaultColWidth="8.85546875" defaultRowHeight="15"/>
  <cols>
    <col min="1" max="1" width="54.28515625" style="111" customWidth="1"/>
    <col min="2" max="2" width="30.7109375" style="111" customWidth="1"/>
    <col min="3" max="3" width="26.42578125" style="111" customWidth="1"/>
    <col min="4" max="16384" width="8.85546875" style="111"/>
  </cols>
  <sheetData>
    <row r="1" spans="1:5" s="2" customFormat="1" ht="24">
      <c r="A1" s="72" t="s">
        <v>242</v>
      </c>
      <c r="B1" s="120" t="s">
        <v>359</v>
      </c>
    </row>
    <row r="2" spans="1:5" s="2" customFormat="1" ht="33" customHeight="1">
      <c r="A2" s="72" t="s">
        <v>245</v>
      </c>
      <c r="B2" s="120" t="s">
        <v>360</v>
      </c>
    </row>
    <row r="3" spans="1:5" s="2" customFormat="1" ht="30.6" customHeight="1">
      <c r="A3" s="8"/>
      <c r="B3" s="120" t="s">
        <v>361</v>
      </c>
    </row>
    <row r="4" spans="1:5" s="2" customFormat="1" ht="26.45" customHeight="1">
      <c r="A4" s="284" t="s">
        <v>363</v>
      </c>
      <c r="B4" s="284"/>
      <c r="C4" s="284"/>
      <c r="D4" s="284"/>
      <c r="E4" s="284"/>
    </row>
    <row r="5" spans="1:5" ht="24">
      <c r="A5" s="112" t="s">
        <v>299</v>
      </c>
      <c r="B5" s="107"/>
      <c r="C5" s="4"/>
    </row>
    <row r="6" spans="1:5" ht="57.75" customHeight="1">
      <c r="A6" s="226" t="s">
        <v>300</v>
      </c>
      <c r="B6" s="226" t="s">
        <v>301</v>
      </c>
      <c r="C6" s="227" t="s">
        <v>431</v>
      </c>
    </row>
    <row r="7" spans="1:5" ht="288">
      <c r="A7" s="86" t="s">
        <v>325</v>
      </c>
      <c r="B7" s="128">
        <v>0</v>
      </c>
      <c r="C7" s="129"/>
    </row>
  </sheetData>
  <mergeCells count="1">
    <mergeCell ref="A4:E4"/>
  </mergeCells>
  <pageMargins left="0.7" right="0.7" top="0.75" bottom="0.75" header="0.3" footer="0.3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29D0-97B0-4936-863C-53E33CFF48DB}">
  <dimension ref="A1:E18"/>
  <sheetViews>
    <sheetView workbookViewId="0">
      <selection activeCell="G9" sqref="G9"/>
    </sheetView>
  </sheetViews>
  <sheetFormatPr defaultColWidth="8.85546875" defaultRowHeight="15"/>
  <cols>
    <col min="1" max="1" width="8.42578125" style="111" customWidth="1"/>
    <col min="2" max="2" width="21.140625" style="111" customWidth="1"/>
    <col min="3" max="3" width="21.28515625" style="111" customWidth="1"/>
    <col min="4" max="4" width="18.7109375" style="111" customWidth="1"/>
    <col min="5" max="5" width="19.7109375" style="111" customWidth="1"/>
    <col min="6" max="16384" width="8.85546875" style="111"/>
  </cols>
  <sheetData>
    <row r="1" spans="1:5" s="2" customFormat="1" ht="24">
      <c r="A1" s="72" t="s">
        <v>242</v>
      </c>
      <c r="E1" s="120" t="s">
        <v>359</v>
      </c>
    </row>
    <row r="2" spans="1:5" s="2" customFormat="1" ht="25.5" customHeight="1">
      <c r="A2" s="72" t="s">
        <v>245</v>
      </c>
      <c r="E2" s="120" t="s">
        <v>360</v>
      </c>
    </row>
    <row r="3" spans="1:5" s="2" customFormat="1" ht="21" customHeight="1">
      <c r="A3" s="8"/>
      <c r="E3" s="120" t="s">
        <v>361</v>
      </c>
    </row>
    <row r="4" spans="1:5" ht="24">
      <c r="A4" s="4" t="s">
        <v>302</v>
      </c>
    </row>
    <row r="6" spans="1:5" ht="23.25">
      <c r="A6" s="125" t="s">
        <v>172</v>
      </c>
      <c r="B6" s="125" t="s">
        <v>303</v>
      </c>
      <c r="C6" s="125" t="s">
        <v>304</v>
      </c>
      <c r="D6" s="125" t="s">
        <v>432</v>
      </c>
      <c r="E6" s="125" t="s">
        <v>365</v>
      </c>
    </row>
    <row r="7" spans="1:5" ht="24">
      <c r="A7" s="107"/>
      <c r="B7" s="107"/>
      <c r="C7" s="107"/>
      <c r="D7" s="107"/>
      <c r="E7" s="107"/>
    </row>
    <row r="8" spans="1:5" ht="24">
      <c r="A8" s="107"/>
      <c r="B8" s="107"/>
      <c r="C8" s="107"/>
      <c r="D8" s="107"/>
      <c r="E8" s="107"/>
    </row>
    <row r="9" spans="1:5" ht="24">
      <c r="A9" s="107"/>
      <c r="B9" s="107"/>
      <c r="C9" s="107"/>
      <c r="D9" s="107"/>
      <c r="E9" s="107"/>
    </row>
    <row r="10" spans="1:5" ht="24">
      <c r="A10" s="107"/>
      <c r="B10" s="107"/>
      <c r="C10" s="107"/>
      <c r="D10" s="107"/>
      <c r="E10" s="107"/>
    </row>
    <row r="11" spans="1:5" ht="24">
      <c r="A11" s="107"/>
      <c r="B11" s="107"/>
      <c r="C11" s="107"/>
      <c r="D11" s="107"/>
      <c r="E11" s="107"/>
    </row>
    <row r="12" spans="1:5" ht="24">
      <c r="A12" s="107"/>
      <c r="B12" s="107"/>
      <c r="C12" s="107"/>
      <c r="D12" s="107"/>
      <c r="E12" s="107"/>
    </row>
    <row r="13" spans="1:5" ht="24">
      <c r="A13" s="107"/>
      <c r="B13" s="107"/>
      <c r="C13" s="107"/>
      <c r="D13" s="107"/>
      <c r="E13" s="107"/>
    </row>
    <row r="15" spans="1:5" s="4" customFormat="1" ht="24">
      <c r="A15" s="117" t="s">
        <v>305</v>
      </c>
    </row>
    <row r="16" spans="1:5" s="4" customFormat="1" ht="24">
      <c r="A16" s="130" t="s">
        <v>306</v>
      </c>
    </row>
    <row r="17" spans="1:1" s="4" customFormat="1" ht="24">
      <c r="A17" s="130" t="s">
        <v>307</v>
      </c>
    </row>
    <row r="18" spans="1:1" s="4" customFormat="1" ht="24">
      <c r="A18" s="130" t="s">
        <v>308</v>
      </c>
    </row>
  </sheetData>
  <pageMargins left="0.7" right="0.7" top="0.75" bottom="0.75" header="0.3" footer="0.3"/>
  <pageSetup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0D7B-22A4-4DEE-AF35-FA91A976236F}">
  <dimension ref="A1:H22"/>
  <sheetViews>
    <sheetView topLeftCell="A16" zoomScale="70" zoomScaleNormal="70" workbookViewId="0">
      <selection activeCell="D11" sqref="D11"/>
    </sheetView>
  </sheetViews>
  <sheetFormatPr defaultColWidth="9.140625" defaultRowHeight="24"/>
  <cols>
    <col min="1" max="1" width="32" style="135" customWidth="1"/>
    <col min="2" max="2" width="33.85546875" style="135" customWidth="1"/>
    <col min="3" max="3" width="10.42578125" style="136" customWidth="1"/>
    <col min="4" max="4" width="20.140625" style="135" customWidth="1"/>
    <col min="5" max="5" width="12.85546875" style="136" customWidth="1"/>
    <col min="6" max="6" width="12.5703125" style="136" customWidth="1"/>
    <col min="7" max="7" width="12.7109375" style="136" customWidth="1"/>
    <col min="8" max="8" width="15.7109375" style="136" customWidth="1"/>
    <col min="9" max="16384" width="9.140625" style="135"/>
  </cols>
  <sheetData>
    <row r="1" spans="1:8" ht="26.25">
      <c r="A1" s="134" t="s">
        <v>372</v>
      </c>
    </row>
    <row r="2" spans="1:8" ht="2.25" customHeight="1">
      <c r="B2" s="137"/>
      <c r="C2" s="138"/>
      <c r="D2" s="137"/>
      <c r="E2" s="139"/>
      <c r="F2" s="139"/>
    </row>
    <row r="3" spans="1:8" s="141" customFormat="1">
      <c r="A3" s="140" t="s">
        <v>36</v>
      </c>
      <c r="B3" s="140" t="s">
        <v>37</v>
      </c>
      <c r="C3" s="140" t="s">
        <v>38</v>
      </c>
      <c r="D3" s="140" t="s">
        <v>39</v>
      </c>
      <c r="E3" s="287" t="s">
        <v>40</v>
      </c>
      <c r="F3" s="288"/>
      <c r="G3" s="287" t="s">
        <v>42</v>
      </c>
      <c r="H3" s="288"/>
    </row>
    <row r="4" spans="1:8" s="141" customFormat="1" ht="22.5" customHeight="1">
      <c r="A4" s="142" t="s">
        <v>43</v>
      </c>
      <c r="B4" s="142" t="s">
        <v>44</v>
      </c>
      <c r="C4" s="143"/>
      <c r="D4" s="142" t="s">
        <v>82</v>
      </c>
      <c r="E4" s="291" t="s">
        <v>45</v>
      </c>
      <c r="F4" s="292"/>
      <c r="G4" s="289" t="s">
        <v>225</v>
      </c>
      <c r="H4" s="290"/>
    </row>
    <row r="5" spans="1:8" s="141" customFormat="1">
      <c r="A5" s="142"/>
      <c r="B5" s="142" t="s">
        <v>48</v>
      </c>
      <c r="C5" s="144" t="s">
        <v>49</v>
      </c>
      <c r="D5" s="142" t="s">
        <v>226</v>
      </c>
      <c r="E5" s="145"/>
      <c r="F5" s="146"/>
      <c r="G5" s="289" t="s">
        <v>227</v>
      </c>
      <c r="H5" s="290"/>
    </row>
    <row r="6" spans="1:8" s="141" customFormat="1" ht="29.25" customHeight="1">
      <c r="A6" s="142"/>
      <c r="B6" s="147"/>
      <c r="C6" s="147" t="s">
        <v>54</v>
      </c>
      <c r="D6" s="142" t="s">
        <v>48</v>
      </c>
      <c r="E6" s="293" t="s">
        <v>228</v>
      </c>
      <c r="F6" s="293"/>
      <c r="G6" s="294"/>
      <c r="H6" s="295"/>
    </row>
    <row r="7" spans="1:8" s="141" customFormat="1" ht="43.5" customHeight="1">
      <c r="A7" s="148"/>
      <c r="B7" s="149"/>
      <c r="C7" s="150"/>
      <c r="D7" s="151"/>
      <c r="E7" s="152" t="s">
        <v>55</v>
      </c>
      <c r="F7" s="152" t="s">
        <v>56</v>
      </c>
      <c r="G7" s="153" t="s">
        <v>50</v>
      </c>
      <c r="H7" s="153" t="s">
        <v>51</v>
      </c>
    </row>
    <row r="8" spans="1:8" s="141" customFormat="1" ht="48">
      <c r="A8" s="154" t="s">
        <v>229</v>
      </c>
      <c r="B8" s="155" t="s">
        <v>378</v>
      </c>
      <c r="C8" s="156">
        <v>5</v>
      </c>
      <c r="D8" s="157" t="s">
        <v>230</v>
      </c>
      <c r="E8" s="158">
        <v>0</v>
      </c>
      <c r="F8" s="159">
        <f>IF(E8&gt;=250,5,(E8*5/250))</f>
        <v>0</v>
      </c>
      <c r="G8" s="159"/>
      <c r="H8" s="159"/>
    </row>
    <row r="9" spans="1:8" s="141" customFormat="1" ht="148.9" customHeight="1">
      <c r="A9" s="160" t="s">
        <v>379</v>
      </c>
      <c r="B9" s="155" t="s">
        <v>373</v>
      </c>
      <c r="C9" s="156">
        <v>8</v>
      </c>
      <c r="D9" s="157" t="s">
        <v>230</v>
      </c>
      <c r="E9" s="158">
        <v>0</v>
      </c>
      <c r="F9" s="161">
        <f>IF(E9&gt;=3.84,8,(E9*8/3.84))</f>
        <v>0</v>
      </c>
      <c r="G9" s="159"/>
      <c r="H9" s="159"/>
    </row>
    <row r="10" spans="1:8" s="141" customFormat="1" ht="91.9" customHeight="1">
      <c r="A10" s="189" t="s">
        <v>380</v>
      </c>
      <c r="B10" s="155" t="s">
        <v>374</v>
      </c>
      <c r="C10" s="156">
        <v>4</v>
      </c>
      <c r="D10" s="157"/>
      <c r="E10" s="163">
        <v>0</v>
      </c>
      <c r="F10" s="161">
        <f>IF(E10&gt;=3.84,4,(E10*4/3.84))</f>
        <v>0</v>
      </c>
      <c r="G10" s="159"/>
      <c r="H10" s="159"/>
    </row>
    <row r="11" spans="1:8" s="141" customFormat="1" ht="145.15" customHeight="1">
      <c r="A11" s="162" t="s">
        <v>381</v>
      </c>
      <c r="B11" s="155" t="s">
        <v>375</v>
      </c>
      <c r="C11" s="156">
        <v>4</v>
      </c>
      <c r="D11" s="157"/>
      <c r="E11" s="163">
        <v>0</v>
      </c>
      <c r="F11" s="159">
        <f>E11</f>
        <v>0</v>
      </c>
      <c r="G11" s="159"/>
      <c r="H11" s="159"/>
    </row>
    <row r="12" spans="1:8" s="170" customFormat="1" ht="27" customHeight="1">
      <c r="A12" s="164" t="s">
        <v>231</v>
      </c>
      <c r="B12" s="165"/>
      <c r="C12" s="166"/>
      <c r="D12" s="167"/>
      <c r="E12" s="168">
        <f>SUM(F8:F11)</f>
        <v>0</v>
      </c>
      <c r="F12" s="169">
        <f>IF(E12&gt;13,13,E12)</f>
        <v>0</v>
      </c>
      <c r="G12" s="169"/>
      <c r="H12" s="169"/>
    </row>
    <row r="13" spans="1:8" s="141" customFormat="1" ht="79.150000000000006" customHeight="1">
      <c r="A13" s="162" t="s">
        <v>382</v>
      </c>
      <c r="B13" s="155" t="s">
        <v>376</v>
      </c>
      <c r="C13" s="156">
        <v>5</v>
      </c>
      <c r="D13" s="157"/>
      <c r="E13" s="158">
        <v>0</v>
      </c>
      <c r="F13" s="159">
        <f>IF(E13&gt;=5,5,E13)</f>
        <v>0</v>
      </c>
      <c r="G13" s="159"/>
      <c r="H13" s="159"/>
    </row>
    <row r="14" spans="1:8" s="141" customFormat="1" ht="201.6" customHeight="1">
      <c r="A14" s="162" t="s">
        <v>232</v>
      </c>
      <c r="B14" s="155" t="s">
        <v>377</v>
      </c>
      <c r="C14" s="156">
        <v>3</v>
      </c>
      <c r="D14" s="157"/>
      <c r="E14" s="158">
        <v>0</v>
      </c>
      <c r="F14" s="171">
        <f>IF(E14=0,0,IF(E14&lt;=2,0.5,IF(E14&lt;=4,1,IF(E14&lt;=6,1.5,IF(E14&lt;=8,2,IF(E14&lt;=10,2.5,IF(E14&lt;=100,3,0)))))))</f>
        <v>0</v>
      </c>
      <c r="G14" s="159"/>
      <c r="H14" s="159"/>
    </row>
    <row r="15" spans="1:8" s="141" customFormat="1" ht="349.5" customHeight="1">
      <c r="A15" s="190" t="s">
        <v>383</v>
      </c>
      <c r="B15" s="155" t="s">
        <v>384</v>
      </c>
      <c r="C15" s="156">
        <v>2</v>
      </c>
      <c r="D15" s="157"/>
      <c r="E15" s="158">
        <v>0</v>
      </c>
      <c r="F15" s="171">
        <f>IF(E15&lt;=1,0,IF(E15&lt;=2,0.5,IF(E15&lt;=4,1,IF(E15&lt;=6,1.5,IF(E15&lt;=100,2,0)))))</f>
        <v>0</v>
      </c>
      <c r="G15" s="159"/>
      <c r="H15" s="172"/>
    </row>
    <row r="16" spans="1:8" s="141" customFormat="1" ht="51" customHeight="1">
      <c r="A16" s="162" t="s">
        <v>385</v>
      </c>
      <c r="B16" s="155" t="s">
        <v>386</v>
      </c>
      <c r="C16" s="156">
        <v>2</v>
      </c>
      <c r="D16" s="157"/>
      <c r="E16" s="158">
        <v>0</v>
      </c>
      <c r="F16" s="159">
        <f>IF(E16&gt;2,2,E16)</f>
        <v>0</v>
      </c>
      <c r="G16" s="159"/>
      <c r="H16" s="172"/>
    </row>
    <row r="17" spans="1:8" s="141" customFormat="1" ht="85.9" customHeight="1">
      <c r="A17" s="162" t="s">
        <v>233</v>
      </c>
      <c r="B17" s="155" t="s">
        <v>234</v>
      </c>
      <c r="C17" s="156">
        <v>5</v>
      </c>
      <c r="D17" s="157"/>
      <c r="E17" s="158">
        <v>0</v>
      </c>
      <c r="F17" s="159">
        <f>IF(E17&gt;5,5,E17)</f>
        <v>0</v>
      </c>
      <c r="G17" s="173"/>
      <c r="H17" s="174"/>
    </row>
    <row r="18" spans="1:8" s="141" customFormat="1" ht="64.150000000000006" customHeight="1">
      <c r="A18" s="162" t="s">
        <v>235</v>
      </c>
      <c r="B18" s="155" t="s">
        <v>236</v>
      </c>
      <c r="C18" s="156">
        <v>20</v>
      </c>
      <c r="D18" s="167" t="s">
        <v>433</v>
      </c>
      <c r="E18" s="171">
        <f>เกณฑ์ตัวชี้วัดส่วนบุคคล!E40</f>
        <v>0</v>
      </c>
      <c r="F18" s="175">
        <f>IF(E18=0,0,IF(E18&gt;20,20,E18))</f>
        <v>0</v>
      </c>
      <c r="G18" s="173"/>
      <c r="H18" s="174"/>
    </row>
    <row r="19" spans="1:8" s="170" customFormat="1" ht="29.45" customHeight="1">
      <c r="A19" s="164" t="s">
        <v>237</v>
      </c>
      <c r="B19" s="176"/>
      <c r="C19" s="177"/>
      <c r="D19" s="178"/>
      <c r="E19" s="179">
        <f>SUM(F13:F18)</f>
        <v>0</v>
      </c>
      <c r="F19" s="180">
        <f>IF(E19&gt;27,27,E19)</f>
        <v>0</v>
      </c>
      <c r="G19" s="181"/>
      <c r="H19" s="181"/>
    </row>
    <row r="20" spans="1:8" s="141" customFormat="1" ht="29.45" customHeight="1">
      <c r="A20" s="285" t="s">
        <v>238</v>
      </c>
      <c r="B20" s="286"/>
      <c r="C20" s="182"/>
      <c r="D20" s="183"/>
      <c r="E20" s="228">
        <f>E19+E12</f>
        <v>0</v>
      </c>
      <c r="F20" s="184">
        <f>F19+F12</f>
        <v>0</v>
      </c>
      <c r="G20" s="185">
        <f>SUM(G8:G13)</f>
        <v>0</v>
      </c>
      <c r="H20" s="185">
        <f>SUM(H8:H13)</f>
        <v>0</v>
      </c>
    </row>
    <row r="21" spans="1:8">
      <c r="A21" s="186"/>
      <c r="G21" s="187"/>
      <c r="H21" s="135"/>
    </row>
    <row r="22" spans="1:8">
      <c r="A22" s="186"/>
      <c r="B22" s="186"/>
      <c r="C22" s="188"/>
      <c r="D22" s="186"/>
      <c r="E22" s="188"/>
      <c r="F22" s="188"/>
      <c r="G22" s="188"/>
      <c r="H22" s="188"/>
    </row>
  </sheetData>
  <mergeCells count="8">
    <mergeCell ref="A20:B20"/>
    <mergeCell ref="E3:F3"/>
    <mergeCell ref="G3:H3"/>
    <mergeCell ref="G4:H4"/>
    <mergeCell ref="G5:H5"/>
    <mergeCell ref="E4:F4"/>
    <mergeCell ref="E6:F6"/>
    <mergeCell ref="G6:H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FA5A-6749-46A0-8D73-6182668A13A3}">
  <dimension ref="A1:E41"/>
  <sheetViews>
    <sheetView topLeftCell="A43" zoomScale="70" zoomScaleNormal="70" workbookViewId="0">
      <selection activeCell="D32" sqref="D32"/>
    </sheetView>
  </sheetViews>
  <sheetFormatPr defaultColWidth="9.140625" defaultRowHeight="24"/>
  <cols>
    <col min="1" max="1" width="7.28515625" style="203" customWidth="1"/>
    <col min="2" max="2" width="58.140625" style="207" bestFit="1" customWidth="1"/>
    <col min="3" max="3" width="30" style="208" customWidth="1"/>
    <col min="4" max="4" width="12.140625" style="209" customWidth="1"/>
    <col min="5" max="5" width="12.140625" style="203" customWidth="1"/>
    <col min="6" max="16384" width="9.140625" style="191"/>
  </cols>
  <sheetData>
    <row r="1" spans="1:5">
      <c r="A1" s="298" t="s">
        <v>387</v>
      </c>
      <c r="B1" s="298"/>
      <c r="C1" s="298"/>
      <c r="D1" s="298"/>
      <c r="E1" s="298"/>
    </row>
    <row r="2" spans="1:5">
      <c r="A2" s="299" t="s">
        <v>172</v>
      </c>
      <c r="B2" s="300" t="s">
        <v>82</v>
      </c>
      <c r="C2" s="299" t="s">
        <v>79</v>
      </c>
      <c r="D2" s="301" t="s">
        <v>83</v>
      </c>
      <c r="E2" s="301"/>
    </row>
    <row r="3" spans="1:5">
      <c r="A3" s="299"/>
      <c r="B3" s="300"/>
      <c r="C3" s="299"/>
      <c r="D3" s="192" t="s">
        <v>84</v>
      </c>
      <c r="E3" s="193" t="s">
        <v>85</v>
      </c>
    </row>
    <row r="4" spans="1:5">
      <c r="A4" s="194">
        <v>1</v>
      </c>
      <c r="B4" s="195" t="s">
        <v>173</v>
      </c>
      <c r="C4" s="196" t="s">
        <v>87</v>
      </c>
      <c r="D4" s="197">
        <v>0</v>
      </c>
      <c r="E4" s="194">
        <f>D4*2</f>
        <v>0</v>
      </c>
    </row>
    <row r="5" spans="1:5" ht="48">
      <c r="A5" s="194">
        <v>2</v>
      </c>
      <c r="B5" s="195" t="s">
        <v>174</v>
      </c>
      <c r="C5" s="196" t="s">
        <v>175</v>
      </c>
      <c r="D5" s="197">
        <v>0</v>
      </c>
      <c r="E5" s="198">
        <f>D5*2</f>
        <v>0</v>
      </c>
    </row>
    <row r="6" spans="1:5" ht="72">
      <c r="A6" s="194">
        <v>3</v>
      </c>
      <c r="B6" s="195" t="s">
        <v>388</v>
      </c>
      <c r="C6" s="199" t="s">
        <v>389</v>
      </c>
      <c r="D6" s="197">
        <v>0</v>
      </c>
      <c r="E6" s="198">
        <f>IF(D6=2,6,IF(D6=3,8,IF(D6=4,10,0)))</f>
        <v>0</v>
      </c>
    </row>
    <row r="7" spans="1:5" ht="44.45" customHeight="1">
      <c r="A7" s="302">
        <v>4</v>
      </c>
      <c r="B7" s="195" t="s">
        <v>176</v>
      </c>
      <c r="C7" s="296" t="s">
        <v>177</v>
      </c>
      <c r="D7" s="197">
        <v>0</v>
      </c>
      <c r="E7" s="198">
        <f>D7</f>
        <v>0</v>
      </c>
    </row>
    <row r="8" spans="1:5" ht="106.15" customHeight="1">
      <c r="A8" s="303"/>
      <c r="B8" s="195" t="s">
        <v>178</v>
      </c>
      <c r="C8" s="297"/>
      <c r="D8" s="197">
        <v>0</v>
      </c>
      <c r="E8" s="198">
        <f>D8</f>
        <v>0</v>
      </c>
    </row>
    <row r="9" spans="1:5">
      <c r="A9" s="302">
        <v>5</v>
      </c>
      <c r="B9" s="195" t="s">
        <v>179</v>
      </c>
      <c r="C9" s="199" t="s">
        <v>390</v>
      </c>
      <c r="D9" s="197">
        <v>0</v>
      </c>
      <c r="E9" s="198">
        <f>D9*2</f>
        <v>0</v>
      </c>
    </row>
    <row r="10" spans="1:5" ht="48">
      <c r="A10" s="303"/>
      <c r="B10" s="195" t="s">
        <v>180</v>
      </c>
      <c r="C10" s="199" t="s">
        <v>391</v>
      </c>
      <c r="D10" s="197">
        <v>0</v>
      </c>
      <c r="E10" s="198">
        <f>D10*3</f>
        <v>0</v>
      </c>
    </row>
    <row r="11" spans="1:5" ht="48">
      <c r="A11" s="194">
        <v>6</v>
      </c>
      <c r="B11" s="195" t="s">
        <v>181</v>
      </c>
      <c r="C11" s="199" t="s">
        <v>182</v>
      </c>
      <c r="D11" s="197">
        <v>0</v>
      </c>
      <c r="E11" s="198">
        <f>D11</f>
        <v>0</v>
      </c>
    </row>
    <row r="12" spans="1:5">
      <c r="A12" s="302">
        <v>7</v>
      </c>
      <c r="B12" s="195" t="s">
        <v>183</v>
      </c>
      <c r="C12" s="200" t="s">
        <v>184</v>
      </c>
      <c r="D12" s="197">
        <v>0</v>
      </c>
      <c r="E12" s="198">
        <f>D12</f>
        <v>0</v>
      </c>
    </row>
    <row r="13" spans="1:5" ht="31.9" customHeight="1">
      <c r="A13" s="303"/>
      <c r="B13" s="195" t="s">
        <v>185</v>
      </c>
      <c r="C13" s="200" t="s">
        <v>87</v>
      </c>
      <c r="D13" s="197">
        <v>0</v>
      </c>
      <c r="E13" s="198">
        <f>D13*2</f>
        <v>0</v>
      </c>
    </row>
    <row r="14" spans="1:5">
      <c r="A14" s="194">
        <v>8</v>
      </c>
      <c r="B14" s="195" t="s">
        <v>186</v>
      </c>
      <c r="C14" s="196" t="s">
        <v>87</v>
      </c>
      <c r="D14" s="197">
        <v>0</v>
      </c>
      <c r="E14" s="198">
        <f>D14*2</f>
        <v>0</v>
      </c>
    </row>
    <row r="15" spans="1:5" ht="52.15" customHeight="1">
      <c r="A15" s="302">
        <v>9</v>
      </c>
      <c r="B15" s="195" t="s">
        <v>239</v>
      </c>
      <c r="C15" s="201" t="s">
        <v>184</v>
      </c>
      <c r="D15" s="197">
        <v>0</v>
      </c>
      <c r="E15" s="198">
        <f t="shared" ref="E15" si="0">D15</f>
        <v>0</v>
      </c>
    </row>
    <row r="16" spans="1:5" ht="72">
      <c r="A16" s="303"/>
      <c r="B16" s="195" t="s">
        <v>240</v>
      </c>
      <c r="C16" s="201" t="s">
        <v>87</v>
      </c>
      <c r="D16" s="197">
        <v>0</v>
      </c>
      <c r="E16" s="198">
        <f>D16*2</f>
        <v>0</v>
      </c>
    </row>
    <row r="17" spans="1:5" ht="96">
      <c r="A17" s="194">
        <v>10</v>
      </c>
      <c r="B17" s="195" t="s">
        <v>187</v>
      </c>
      <c r="C17" s="199" t="s">
        <v>188</v>
      </c>
      <c r="D17" s="202">
        <v>0</v>
      </c>
      <c r="E17" s="198">
        <f>IF(D17=0,0,IF(D17&lt;500000,1,IF(D17&gt;=500000,2,2)))</f>
        <v>0</v>
      </c>
    </row>
    <row r="18" spans="1:5" ht="48">
      <c r="A18" s="194">
        <v>11</v>
      </c>
      <c r="B18" s="195" t="s">
        <v>189</v>
      </c>
      <c r="C18" s="196" t="s">
        <v>87</v>
      </c>
      <c r="D18" s="197">
        <v>0</v>
      </c>
      <c r="E18" s="198">
        <f>D18*2</f>
        <v>0</v>
      </c>
    </row>
    <row r="19" spans="1:5" ht="96">
      <c r="A19" s="194">
        <v>12</v>
      </c>
      <c r="B19" s="195" t="s">
        <v>190</v>
      </c>
      <c r="C19" s="199" t="s">
        <v>191</v>
      </c>
      <c r="D19" s="197">
        <v>0</v>
      </c>
      <c r="E19" s="198">
        <f>IF(D19=0,0,IF(D19&lt;30000,1,IF(D19&gt;=30000,2,2)))</f>
        <v>0</v>
      </c>
    </row>
    <row r="20" spans="1:5" ht="96">
      <c r="A20" s="302">
        <v>13</v>
      </c>
      <c r="B20" s="195" t="s">
        <v>192</v>
      </c>
      <c r="C20" s="199" t="s">
        <v>193</v>
      </c>
      <c r="D20" s="197">
        <v>0</v>
      </c>
      <c r="E20" s="198">
        <f>IF(D20=0,0,IF(D20&lt;500000,5,IF(D20&gt;=500000,10,10)))</f>
        <v>0</v>
      </c>
    </row>
    <row r="21" spans="1:5" ht="72">
      <c r="A21" s="303"/>
      <c r="B21" s="195" t="s">
        <v>194</v>
      </c>
      <c r="C21" s="199" t="s">
        <v>241</v>
      </c>
      <c r="D21" s="197">
        <v>0</v>
      </c>
      <c r="E21" s="198">
        <f>D21*2</f>
        <v>0</v>
      </c>
    </row>
    <row r="22" spans="1:5" ht="48">
      <c r="A22" s="194">
        <v>14</v>
      </c>
      <c r="B22" s="195" t="s">
        <v>195</v>
      </c>
      <c r="C22" s="201" t="s">
        <v>196</v>
      </c>
      <c r="D22" s="197">
        <v>0</v>
      </c>
      <c r="E22" s="198">
        <f>D22*3</f>
        <v>0</v>
      </c>
    </row>
    <row r="23" spans="1:5" ht="96">
      <c r="A23" s="194">
        <v>15</v>
      </c>
      <c r="B23" s="195" t="s">
        <v>197</v>
      </c>
      <c r="C23" s="199" t="s">
        <v>188</v>
      </c>
      <c r="D23" s="197">
        <v>0</v>
      </c>
      <c r="E23" s="198">
        <f>IF(D23=0,0,IF(D23&lt;500000,1,IF(D23&gt;=500000,2,10)))</f>
        <v>0</v>
      </c>
    </row>
    <row r="24" spans="1:5" ht="48">
      <c r="A24" s="194">
        <v>16</v>
      </c>
      <c r="B24" s="195" t="s">
        <v>198</v>
      </c>
      <c r="C24" s="200" t="s">
        <v>199</v>
      </c>
      <c r="D24" s="197">
        <v>0</v>
      </c>
      <c r="E24" s="198">
        <f>D24</f>
        <v>0</v>
      </c>
    </row>
    <row r="25" spans="1:5" ht="96">
      <c r="A25" s="194">
        <v>17</v>
      </c>
      <c r="B25" s="195" t="s">
        <v>200</v>
      </c>
      <c r="C25" s="199" t="s">
        <v>201</v>
      </c>
      <c r="D25" s="197">
        <v>0</v>
      </c>
      <c r="E25" s="198">
        <f>D25</f>
        <v>0</v>
      </c>
    </row>
    <row r="26" spans="1:5" ht="63" customHeight="1">
      <c r="A26" s="194">
        <v>18</v>
      </c>
      <c r="B26" s="195" t="s">
        <v>392</v>
      </c>
      <c r="C26" s="199" t="s">
        <v>393</v>
      </c>
      <c r="D26" s="197">
        <v>0</v>
      </c>
      <c r="E26" s="198">
        <f>D26*10</f>
        <v>0</v>
      </c>
    </row>
    <row r="27" spans="1:5">
      <c r="A27" s="302">
        <v>9</v>
      </c>
      <c r="B27" s="195" t="s">
        <v>394</v>
      </c>
      <c r="C27" s="200" t="s">
        <v>395</v>
      </c>
      <c r="D27" s="197">
        <v>0</v>
      </c>
      <c r="E27" s="198">
        <f>D27*2</f>
        <v>0</v>
      </c>
    </row>
    <row r="28" spans="1:5">
      <c r="A28" s="303"/>
      <c r="B28" s="195" t="s">
        <v>396</v>
      </c>
      <c r="C28" s="200" t="s">
        <v>397</v>
      </c>
      <c r="D28" s="197">
        <v>0</v>
      </c>
      <c r="E28" s="198">
        <f>D28*3</f>
        <v>0</v>
      </c>
    </row>
    <row r="29" spans="1:5" ht="72">
      <c r="A29" s="302">
        <v>20</v>
      </c>
      <c r="B29" s="195" t="s">
        <v>202</v>
      </c>
      <c r="C29" s="199" t="s">
        <v>203</v>
      </c>
      <c r="D29" s="197">
        <v>0</v>
      </c>
      <c r="E29" s="198">
        <f>D29</f>
        <v>0</v>
      </c>
    </row>
    <row r="30" spans="1:5" ht="48">
      <c r="A30" s="303"/>
      <c r="B30" s="195" t="s">
        <v>204</v>
      </c>
      <c r="C30" s="199" t="s">
        <v>205</v>
      </c>
      <c r="D30" s="197">
        <v>0</v>
      </c>
      <c r="E30" s="198">
        <f>D30</f>
        <v>0</v>
      </c>
    </row>
    <row r="31" spans="1:5" ht="135" customHeight="1">
      <c r="A31" s="194">
        <v>21</v>
      </c>
      <c r="B31" s="195" t="s">
        <v>206</v>
      </c>
      <c r="C31" s="199" t="s">
        <v>207</v>
      </c>
      <c r="D31" s="197">
        <v>0</v>
      </c>
      <c r="E31" s="198">
        <f>D31</f>
        <v>0</v>
      </c>
    </row>
    <row r="32" spans="1:5" ht="192">
      <c r="A32" s="194">
        <v>22</v>
      </c>
      <c r="B32" s="195" t="s">
        <v>398</v>
      </c>
      <c r="C32" s="199" t="s">
        <v>208</v>
      </c>
      <c r="D32" s="197">
        <v>0</v>
      </c>
      <c r="E32" s="198">
        <f>D32</f>
        <v>0</v>
      </c>
    </row>
    <row r="33" spans="1:5" ht="294.60000000000002" customHeight="1">
      <c r="A33" s="194">
        <v>23</v>
      </c>
      <c r="B33" s="195" t="s">
        <v>399</v>
      </c>
      <c r="C33" s="199" t="s">
        <v>401</v>
      </c>
      <c r="D33" s="197"/>
      <c r="E33" s="198">
        <f>D33</f>
        <v>0</v>
      </c>
    </row>
    <row r="34" spans="1:5" ht="399.6" customHeight="1">
      <c r="A34" s="194"/>
      <c r="B34" s="195"/>
      <c r="C34" s="199" t="s">
        <v>402</v>
      </c>
      <c r="D34" s="197">
        <v>0</v>
      </c>
      <c r="E34" s="198"/>
    </row>
    <row r="35" spans="1:5" ht="298.89999999999998" customHeight="1">
      <c r="A35" s="194"/>
      <c r="B35" s="195"/>
      <c r="C35" s="199" t="s">
        <v>400</v>
      </c>
      <c r="D35" s="197"/>
      <c r="E35" s="198"/>
    </row>
    <row r="36" spans="1:5" ht="240">
      <c r="A36" s="194">
        <v>24</v>
      </c>
      <c r="B36" s="195" t="s">
        <v>403</v>
      </c>
      <c r="C36" s="199" t="s">
        <v>404</v>
      </c>
      <c r="D36" s="197">
        <v>0</v>
      </c>
      <c r="E36" s="198">
        <f>D36*2</f>
        <v>0</v>
      </c>
    </row>
    <row r="37" spans="1:5" ht="144">
      <c r="A37" s="194">
        <v>25</v>
      </c>
      <c r="B37" s="195" t="s">
        <v>405</v>
      </c>
      <c r="C37" s="199" t="s">
        <v>406</v>
      </c>
      <c r="D37" s="197">
        <v>0</v>
      </c>
      <c r="E37" s="198">
        <f>IF(D37=0,0,IF(D37&gt;5,5,D37))</f>
        <v>0</v>
      </c>
    </row>
    <row r="38" spans="1:5" ht="72">
      <c r="A38" s="194">
        <v>26</v>
      </c>
      <c r="B38" s="195" t="s">
        <v>407</v>
      </c>
      <c r="C38" s="199" t="s">
        <v>408</v>
      </c>
      <c r="D38" s="197">
        <v>0</v>
      </c>
      <c r="E38" s="198">
        <f>IF(D38=0,0,IF(D38&gt;4,4,D38))</f>
        <v>0</v>
      </c>
    </row>
    <row r="39" spans="1:5">
      <c r="A39" s="191"/>
      <c r="B39" s="191"/>
      <c r="C39" s="191"/>
      <c r="D39" s="191"/>
      <c r="E39" s="191"/>
    </row>
    <row r="40" spans="1:5">
      <c r="B40" s="191"/>
      <c r="C40" s="204" t="s">
        <v>127</v>
      </c>
      <c r="D40" s="205"/>
      <c r="E40" s="206">
        <f>SUM(E4:E38)</f>
        <v>0</v>
      </c>
    </row>
    <row r="41" spans="1:5">
      <c r="B41" s="191"/>
      <c r="C41" s="191"/>
      <c r="D41" s="191"/>
      <c r="E41" s="191"/>
    </row>
  </sheetData>
  <mergeCells count="13">
    <mergeCell ref="A27:A28"/>
    <mergeCell ref="A29:A30"/>
    <mergeCell ref="A7:A8"/>
    <mergeCell ref="A9:A10"/>
    <mergeCell ref="A12:A13"/>
    <mergeCell ref="A15:A16"/>
    <mergeCell ref="A20:A21"/>
    <mergeCell ref="C7:C8"/>
    <mergeCell ref="A1:E1"/>
    <mergeCell ref="A2:A3"/>
    <mergeCell ref="B2:B3"/>
    <mergeCell ref="C2:C3"/>
    <mergeCell ref="D2:E2"/>
  </mergeCells>
  <pageMargins left="0.7" right="0.7" top="0.75" bottom="0.75" header="0.3" footer="0.3"/>
  <pageSetup orientation="portrait" horizontalDpi="200" verticalDpi="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15"/>
  <sheetViews>
    <sheetView zoomScale="85" zoomScaleNormal="85" workbookViewId="0">
      <selection activeCell="B7" sqref="B7"/>
    </sheetView>
  </sheetViews>
  <sheetFormatPr defaultColWidth="9.140625" defaultRowHeight="24"/>
  <cols>
    <col min="1" max="1" width="53" style="191" customWidth="1"/>
    <col min="2" max="2" width="43.42578125" style="208" customWidth="1"/>
    <col min="3" max="3" width="17.85546875" style="208" customWidth="1"/>
    <col min="4" max="4" width="9.85546875" style="208" customWidth="1"/>
    <col min="5" max="16384" width="9.140625" style="191"/>
  </cols>
  <sheetData>
    <row r="1" spans="1:44" s="141" customFormat="1">
      <c r="A1" s="309" t="s">
        <v>409</v>
      </c>
      <c r="B1" s="309"/>
      <c r="C1" s="309"/>
      <c r="D1" s="309"/>
    </row>
    <row r="2" spans="1:44" s="141" customFormat="1">
      <c r="A2" s="310" t="s">
        <v>209</v>
      </c>
      <c r="B2" s="310"/>
      <c r="C2" s="310"/>
      <c r="D2" s="310"/>
    </row>
    <row r="3" spans="1:44" s="210" customFormat="1" ht="45.75" customHeight="1">
      <c r="A3" s="311" t="s">
        <v>210</v>
      </c>
      <c r="B3" s="311"/>
      <c r="C3" s="311"/>
      <c r="D3" s="311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</row>
    <row r="5" spans="1:44">
      <c r="A5" s="300" t="s">
        <v>86</v>
      </c>
      <c r="B5" s="312" t="s">
        <v>44</v>
      </c>
      <c r="C5" s="313" t="s">
        <v>83</v>
      </c>
      <c r="D5" s="314"/>
    </row>
    <row r="6" spans="1:44" ht="46.5">
      <c r="A6" s="300"/>
      <c r="B6" s="312"/>
      <c r="C6" s="211" t="s">
        <v>410</v>
      </c>
      <c r="D6" s="192" t="s">
        <v>85</v>
      </c>
    </row>
    <row r="7" spans="1:44" ht="120">
      <c r="A7" s="212" t="s">
        <v>411</v>
      </c>
      <c r="B7" s="199" t="s">
        <v>434</v>
      </c>
      <c r="C7" s="198"/>
      <c r="D7" s="198"/>
    </row>
    <row r="8" spans="1:44" ht="336">
      <c r="A8" s="212" t="s">
        <v>412</v>
      </c>
      <c r="B8" s="199" t="s">
        <v>413</v>
      </c>
      <c r="C8" s="197">
        <v>0</v>
      </c>
      <c r="D8" s="198">
        <f>IF(C8=0,0,IF(C8&gt;3,3,C8))</f>
        <v>0</v>
      </c>
    </row>
    <row r="9" spans="1:44" ht="238.5">
      <c r="A9" s="213" t="s">
        <v>414</v>
      </c>
      <c r="B9" s="214" t="s">
        <v>415</v>
      </c>
      <c r="C9" s="215">
        <v>0</v>
      </c>
      <c r="D9" s="216">
        <f>IF(C9&gt;=4.4,4,((C9*4)/4.4))</f>
        <v>0</v>
      </c>
    </row>
    <row r="10" spans="1:44" ht="168">
      <c r="A10" s="212" t="s">
        <v>416</v>
      </c>
      <c r="B10" s="199" t="s">
        <v>417</v>
      </c>
      <c r="C10" s="197">
        <v>0</v>
      </c>
      <c r="D10" s="216">
        <f>IF(C10&gt;=4.51,3,((C10*3)/4.51))</f>
        <v>0</v>
      </c>
    </row>
    <row r="11" spans="1:44" ht="96">
      <c r="A11" s="304" t="s">
        <v>418</v>
      </c>
      <c r="B11" s="199" t="s">
        <v>419</v>
      </c>
      <c r="C11" s="217">
        <v>0</v>
      </c>
      <c r="D11" s="216">
        <f>IF(C11&gt;=4.51,2,((C11*2)/4.51))</f>
        <v>0</v>
      </c>
    </row>
    <row r="12" spans="1:44" ht="72">
      <c r="A12" s="305"/>
      <c r="B12" s="199" t="s">
        <v>420</v>
      </c>
      <c r="C12" s="217">
        <v>0</v>
      </c>
      <c r="D12" s="198">
        <f>IF(C12=0,0,IF(C12=1,0.5,IF(C12&gt;=2,1,C12)))</f>
        <v>0</v>
      </c>
    </row>
    <row r="13" spans="1:44" ht="179.45" customHeight="1">
      <c r="A13" s="306" t="s">
        <v>421</v>
      </c>
      <c r="B13" s="218" t="s">
        <v>422</v>
      </c>
      <c r="C13" s="197">
        <v>0</v>
      </c>
      <c r="D13" s="219">
        <f>IF(C13&lt;=24,2.5,IF(C13&gt;48,0,(48-C13)*0.15625))</f>
        <v>2.5</v>
      </c>
    </row>
    <row r="14" spans="1:44" ht="54.6" customHeight="1">
      <c r="A14" s="307"/>
      <c r="B14" s="195" t="s">
        <v>211</v>
      </c>
      <c r="C14" s="197">
        <v>0</v>
      </c>
      <c r="D14" s="198" t="str">
        <f>IF(C14=0,"0.5",IF(C14&gt;=1,"0"))</f>
        <v>0.5</v>
      </c>
    </row>
    <row r="15" spans="1:44" s="221" customFormat="1">
      <c r="A15" s="308" t="s">
        <v>212</v>
      </c>
      <c r="B15" s="308"/>
      <c r="C15" s="308"/>
      <c r="D15" s="220">
        <f>D7+D8+D9+D10+D11+D12+D13+D14</f>
        <v>3</v>
      </c>
    </row>
  </sheetData>
  <mergeCells count="9">
    <mergeCell ref="A11:A12"/>
    <mergeCell ref="A13:A14"/>
    <mergeCell ref="A15:C15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49"/>
  <sheetViews>
    <sheetView tabSelected="1" topLeftCell="A84" workbookViewId="0">
      <selection activeCell="F92" sqref="F92"/>
    </sheetView>
  </sheetViews>
  <sheetFormatPr defaultColWidth="12.7109375" defaultRowHeight="15" customHeight="1"/>
  <cols>
    <col min="1" max="1" width="9.28515625" customWidth="1"/>
    <col min="2" max="2" width="12.7109375" customWidth="1"/>
    <col min="3" max="3" width="24.7109375" customWidth="1"/>
    <col min="4" max="4" width="7.7109375" customWidth="1"/>
    <col min="5" max="5" width="6.28515625" customWidth="1"/>
    <col min="6" max="6" width="12.28515625" customWidth="1"/>
    <col min="7" max="8" width="9.28515625" customWidth="1"/>
    <col min="9" max="26" width="8" customWidth="1"/>
  </cols>
  <sheetData>
    <row r="1" spans="1:26" ht="23.1" customHeight="1">
      <c r="A1" s="3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1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1" customHeight="1">
      <c r="A3" s="340"/>
      <c r="B3" s="341"/>
      <c r="C3" s="341"/>
      <c r="D3" s="341"/>
      <c r="E3" s="341"/>
      <c r="F3" s="341"/>
      <c r="G3" s="341"/>
      <c r="H3" s="34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1" customHeight="1">
      <c r="A4" s="343" t="s">
        <v>89</v>
      </c>
      <c r="B4" s="329"/>
      <c r="C4" s="329"/>
      <c r="D4" s="329"/>
      <c r="E4" s="329"/>
      <c r="F4" s="329"/>
      <c r="G4" s="329"/>
      <c r="H4" s="3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1" customHeight="1">
      <c r="A5" s="343" t="s">
        <v>90</v>
      </c>
      <c r="B5" s="329"/>
      <c r="C5" s="329"/>
      <c r="D5" s="329"/>
      <c r="E5" s="329"/>
      <c r="F5" s="329"/>
      <c r="G5" s="329"/>
      <c r="H5" s="33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1" customHeight="1">
      <c r="A6" s="344"/>
      <c r="B6" s="229"/>
      <c r="C6" s="229"/>
      <c r="D6" s="229"/>
      <c r="E6" s="229"/>
      <c r="F6" s="229"/>
      <c r="G6" s="229"/>
      <c r="H6" s="23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1" customHeight="1">
      <c r="A7" s="344"/>
      <c r="B7" s="229"/>
      <c r="C7" s="229"/>
      <c r="D7" s="229"/>
      <c r="E7" s="229"/>
      <c r="F7" s="229"/>
      <c r="G7" s="229"/>
      <c r="H7" s="23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1" customHeight="1">
      <c r="A8" s="345" t="s">
        <v>213</v>
      </c>
      <c r="B8" s="329"/>
      <c r="C8" s="329"/>
      <c r="D8" s="329"/>
      <c r="E8" s="329"/>
      <c r="F8" s="329"/>
      <c r="G8" s="329"/>
      <c r="H8" s="33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.1" customHeight="1">
      <c r="A9" s="233"/>
      <c r="B9" s="229"/>
      <c r="C9" s="346" t="s">
        <v>95</v>
      </c>
      <c r="D9" s="329"/>
      <c r="E9" s="329"/>
      <c r="F9" s="229"/>
      <c r="G9" s="229"/>
      <c r="H9" s="23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3.1" customHeight="1">
      <c r="A10" s="345" t="s">
        <v>91</v>
      </c>
      <c r="B10" s="329"/>
      <c r="C10" s="329"/>
      <c r="D10" s="329"/>
      <c r="E10" s="329"/>
      <c r="F10" s="329"/>
      <c r="G10" s="329"/>
      <c r="H10" s="33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1" customHeight="1">
      <c r="A11" s="233"/>
      <c r="B11" s="229"/>
      <c r="C11" s="229"/>
      <c r="D11" s="229"/>
      <c r="E11" s="229"/>
      <c r="F11" s="229"/>
      <c r="G11" s="229"/>
      <c r="H11" s="23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1" customHeight="1">
      <c r="A12" s="233"/>
      <c r="B12" s="229"/>
      <c r="C12" s="229"/>
      <c r="D12" s="229"/>
      <c r="E12" s="229"/>
      <c r="F12" s="229"/>
      <c r="G12" s="229"/>
      <c r="H12" s="23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1" customHeight="1">
      <c r="A13" s="345" t="s">
        <v>92</v>
      </c>
      <c r="B13" s="329"/>
      <c r="C13" s="329"/>
      <c r="D13" s="329"/>
      <c r="E13" s="329"/>
      <c r="F13" s="329"/>
      <c r="G13" s="329"/>
      <c r="H13" s="33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1" customHeight="1">
      <c r="A14" s="233"/>
      <c r="B14" s="229"/>
      <c r="C14" s="346" t="s">
        <v>93</v>
      </c>
      <c r="D14" s="329"/>
      <c r="E14" s="329"/>
      <c r="F14" s="229"/>
      <c r="G14" s="229"/>
      <c r="H14" s="23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.1" customHeight="1">
      <c r="A15" s="345" t="s">
        <v>91</v>
      </c>
      <c r="B15" s="329"/>
      <c r="C15" s="329"/>
      <c r="D15" s="329"/>
      <c r="E15" s="329"/>
      <c r="F15" s="329"/>
      <c r="G15" s="329"/>
      <c r="H15" s="33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.1" customHeight="1">
      <c r="A16" s="233"/>
      <c r="B16" s="229"/>
      <c r="C16" s="229"/>
      <c r="D16" s="229"/>
      <c r="E16" s="229"/>
      <c r="F16" s="229"/>
      <c r="G16" s="229"/>
      <c r="H16" s="23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1" customHeight="1">
      <c r="A17" s="233"/>
      <c r="B17" s="229"/>
      <c r="C17" s="229"/>
      <c r="D17" s="229"/>
      <c r="E17" s="229"/>
      <c r="F17" s="229"/>
      <c r="G17" s="229"/>
      <c r="H17" s="23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.1" customHeight="1">
      <c r="A18" s="345" t="s">
        <v>94</v>
      </c>
      <c r="B18" s="329"/>
      <c r="C18" s="329"/>
      <c r="D18" s="329"/>
      <c r="E18" s="329"/>
      <c r="F18" s="329"/>
      <c r="G18" s="329"/>
      <c r="H18" s="33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1" customHeight="1">
      <c r="A19" s="233"/>
      <c r="B19" s="229"/>
      <c r="C19" s="346" t="s">
        <v>469</v>
      </c>
      <c r="D19" s="329"/>
      <c r="E19" s="329"/>
      <c r="F19" s="229"/>
      <c r="G19" s="229"/>
      <c r="H19" s="23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.1" customHeight="1">
      <c r="A20" s="345" t="s">
        <v>91</v>
      </c>
      <c r="B20" s="329"/>
      <c r="C20" s="329"/>
      <c r="D20" s="329"/>
      <c r="E20" s="329"/>
      <c r="F20" s="329"/>
      <c r="G20" s="329"/>
      <c r="H20" s="33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3.1" customHeight="1">
      <c r="A21" s="347"/>
      <c r="B21" s="229"/>
      <c r="C21" s="229"/>
      <c r="D21" s="229"/>
      <c r="E21" s="229"/>
      <c r="F21" s="229"/>
      <c r="G21" s="229"/>
      <c r="H21" s="23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3.1" customHeight="1">
      <c r="A22" s="347"/>
      <c r="B22" s="229"/>
      <c r="C22" s="229"/>
      <c r="D22" s="229"/>
      <c r="E22" s="229"/>
      <c r="F22" s="229"/>
      <c r="G22" s="229"/>
      <c r="H22" s="23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.1" customHeight="1">
      <c r="A23" s="348" t="s">
        <v>435</v>
      </c>
      <c r="B23" s="349"/>
      <c r="C23" s="349"/>
      <c r="D23" s="349"/>
      <c r="E23" s="349"/>
      <c r="F23" s="349"/>
      <c r="G23" s="349"/>
      <c r="H23" s="35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1" customHeight="1">
      <c r="A24" s="351"/>
      <c r="B24" s="229"/>
      <c r="C24" s="346" t="s">
        <v>214</v>
      </c>
      <c r="D24" s="329"/>
      <c r="E24" s="329"/>
      <c r="F24" s="229"/>
      <c r="G24" s="229"/>
      <c r="H24" s="23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3.1" customHeight="1">
      <c r="A25" s="345" t="s">
        <v>91</v>
      </c>
      <c r="B25" s="329"/>
      <c r="C25" s="329"/>
      <c r="D25" s="329"/>
      <c r="E25" s="329"/>
      <c r="F25" s="329"/>
      <c r="G25" s="329"/>
      <c r="H25" s="33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.1" customHeight="1">
      <c r="A26" s="351"/>
      <c r="B26" s="229"/>
      <c r="C26" s="229"/>
      <c r="D26" s="229"/>
      <c r="E26" s="229"/>
      <c r="F26" s="229"/>
      <c r="G26" s="229"/>
      <c r="H26" s="23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3.1" customHeight="1">
      <c r="A27" s="351"/>
      <c r="B27" s="229"/>
      <c r="C27" s="229"/>
      <c r="D27" s="229"/>
      <c r="E27" s="229"/>
      <c r="F27" s="229"/>
      <c r="G27" s="229"/>
      <c r="H27" s="23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3.1" customHeight="1">
      <c r="A28" s="345" t="s">
        <v>96</v>
      </c>
      <c r="B28" s="329"/>
      <c r="C28" s="329"/>
      <c r="D28" s="329"/>
      <c r="E28" s="329"/>
      <c r="F28" s="329"/>
      <c r="G28" s="329"/>
      <c r="H28" s="33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3.1" customHeight="1">
      <c r="A29" s="351"/>
      <c r="B29" s="229"/>
      <c r="C29" s="346" t="s">
        <v>97</v>
      </c>
      <c r="D29" s="329"/>
      <c r="E29" s="329"/>
      <c r="F29" s="329"/>
      <c r="G29" s="229"/>
      <c r="H29" s="23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3.1" customHeight="1">
      <c r="A30" s="352" t="s">
        <v>98</v>
      </c>
      <c r="B30" s="353"/>
      <c r="C30" s="353"/>
      <c r="D30" s="353"/>
      <c r="E30" s="353"/>
      <c r="F30" s="353"/>
      <c r="G30" s="353"/>
      <c r="H30" s="35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355" t="s">
        <v>99</v>
      </c>
      <c r="B31" s="229"/>
      <c r="C31" s="229"/>
      <c r="D31" s="229"/>
      <c r="E31" s="229"/>
      <c r="F31" s="229"/>
      <c r="G31" s="229"/>
      <c r="H31" s="22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31" t="s">
        <v>100</v>
      </c>
      <c r="B32" s="229"/>
      <c r="C32" s="229"/>
      <c r="D32" s="229"/>
      <c r="E32" s="229"/>
      <c r="F32" s="229"/>
      <c r="G32" s="229"/>
      <c r="H32" s="22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31" t="s">
        <v>101</v>
      </c>
      <c r="B33" s="231" t="s">
        <v>102</v>
      </c>
      <c r="C33" s="229"/>
      <c r="D33" s="229"/>
      <c r="E33" s="229"/>
      <c r="F33" s="229"/>
      <c r="G33" s="229"/>
      <c r="H33" s="22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29"/>
      <c r="B34" s="231" t="s">
        <v>103</v>
      </c>
      <c r="C34" s="231" t="s">
        <v>104</v>
      </c>
      <c r="D34" s="229"/>
      <c r="E34" s="229"/>
      <c r="F34" s="229"/>
      <c r="G34" s="229"/>
      <c r="H34" s="22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356" t="s">
        <v>105</v>
      </c>
      <c r="B35" s="232"/>
      <c r="C35" s="77"/>
      <c r="D35" s="77"/>
      <c r="E35" s="77"/>
      <c r="F35" s="77"/>
      <c r="G35" s="77"/>
      <c r="H35" s="7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331" t="s">
        <v>106</v>
      </c>
      <c r="B36" s="254"/>
      <c r="C36" s="259"/>
      <c r="D36" s="318" t="s">
        <v>107</v>
      </c>
      <c r="E36" s="254"/>
      <c r="F36" s="259"/>
      <c r="G36" s="333" t="s">
        <v>108</v>
      </c>
      <c r="H36" s="25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332"/>
      <c r="B37" s="249"/>
      <c r="C37" s="262"/>
      <c r="D37" s="265"/>
      <c r="E37" s="256"/>
      <c r="F37" s="266"/>
      <c r="G37" s="332"/>
      <c r="H37" s="26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65"/>
      <c r="B38" s="256"/>
      <c r="C38" s="266"/>
      <c r="D38" s="334" t="s">
        <v>109</v>
      </c>
      <c r="E38" s="252"/>
      <c r="F38" s="64" t="s">
        <v>110</v>
      </c>
      <c r="G38" s="265"/>
      <c r="H38" s="26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335" t="s">
        <v>111</v>
      </c>
      <c r="B39" s="320"/>
      <c r="C39" s="252"/>
      <c r="D39" s="336"/>
      <c r="E39" s="252"/>
      <c r="F39" s="65"/>
      <c r="G39" s="66"/>
      <c r="H39" s="6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335" t="s">
        <v>112</v>
      </c>
      <c r="B40" s="320"/>
      <c r="C40" s="252"/>
      <c r="D40" s="336"/>
      <c r="E40" s="252"/>
      <c r="F40" s="65"/>
      <c r="G40" s="66"/>
      <c r="H40" s="6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335" t="s">
        <v>113</v>
      </c>
      <c r="B41" s="320"/>
      <c r="C41" s="252"/>
      <c r="D41" s="336"/>
      <c r="E41" s="252"/>
      <c r="F41" s="65"/>
      <c r="G41" s="66"/>
      <c r="H41" s="6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35" t="s">
        <v>114</v>
      </c>
      <c r="B42" s="320"/>
      <c r="C42" s="252"/>
      <c r="D42" s="336"/>
      <c r="E42" s="252"/>
      <c r="F42" s="65"/>
      <c r="G42" s="66"/>
      <c r="H42" s="6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335" t="s">
        <v>115</v>
      </c>
      <c r="B43" s="320"/>
      <c r="C43" s="252"/>
      <c r="D43" s="336"/>
      <c r="E43" s="252"/>
      <c r="F43" s="65"/>
      <c r="G43" s="66"/>
      <c r="H43" s="6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335" t="s">
        <v>116</v>
      </c>
      <c r="B44" s="320"/>
      <c r="C44" s="252"/>
      <c r="D44" s="336"/>
      <c r="E44" s="252"/>
      <c r="F44" s="65"/>
      <c r="G44" s="66"/>
      <c r="H44" s="6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335" t="s">
        <v>117</v>
      </c>
      <c r="B45" s="320"/>
      <c r="C45" s="252"/>
      <c r="D45" s="336"/>
      <c r="E45" s="252"/>
      <c r="F45" s="65"/>
      <c r="G45" s="66"/>
      <c r="H45" s="6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68"/>
      <c r="B46" s="68"/>
      <c r="C46" s="68"/>
      <c r="D46" s="10"/>
      <c r="E46" s="10"/>
      <c r="F46" s="8"/>
      <c r="G46" s="8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68"/>
      <c r="B47" s="68"/>
      <c r="C47" s="68"/>
      <c r="D47" s="10"/>
      <c r="E47" s="10"/>
      <c r="F47" s="8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68"/>
      <c r="B48" s="68"/>
      <c r="C48" s="68"/>
      <c r="D48" s="10"/>
      <c r="E48" s="10"/>
      <c r="F48" s="8"/>
      <c r="G48" s="8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68"/>
      <c r="B49" s="68"/>
      <c r="C49" s="337" t="s">
        <v>118</v>
      </c>
      <c r="D49" s="249"/>
      <c r="E49" s="249"/>
      <c r="F49" s="249"/>
      <c r="G49" s="249"/>
      <c r="H49" s="24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69"/>
      <c r="B50" s="69"/>
      <c r="C50" s="283" t="s">
        <v>119</v>
      </c>
      <c r="D50" s="249"/>
      <c r="E50" s="249"/>
      <c r="F50" s="249"/>
      <c r="G50" s="249"/>
      <c r="H50" s="24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68"/>
      <c r="B51" s="68"/>
      <c r="C51" s="68"/>
      <c r="D51" s="68"/>
      <c r="E51" s="68"/>
      <c r="F51" s="68"/>
      <c r="G51" s="68"/>
      <c r="H51" s="6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68"/>
      <c r="B52" s="68"/>
      <c r="C52" s="68"/>
      <c r="D52" s="68"/>
      <c r="E52" s="68"/>
      <c r="F52" s="68"/>
      <c r="G52" s="68"/>
      <c r="H52" s="6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68"/>
      <c r="B53" s="68"/>
      <c r="C53" s="68"/>
      <c r="D53" s="68"/>
      <c r="E53" s="68"/>
      <c r="F53" s="68"/>
      <c r="G53" s="68"/>
      <c r="H53" s="6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68"/>
      <c r="B54" s="68"/>
      <c r="C54" s="68"/>
      <c r="D54" s="68"/>
      <c r="E54" s="68"/>
      <c r="F54" s="68"/>
      <c r="G54" s="68"/>
      <c r="H54" s="6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234" customFormat="1" ht="24" customHeight="1">
      <c r="A55" s="235"/>
      <c r="B55" s="235"/>
      <c r="C55" s="235"/>
      <c r="D55" s="235"/>
      <c r="E55" s="235"/>
      <c r="F55" s="235"/>
      <c r="G55" s="235"/>
      <c r="H55" s="23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234" customFormat="1" ht="24" customHeight="1">
      <c r="A56" s="235"/>
      <c r="B56" s="235"/>
      <c r="C56" s="235"/>
      <c r="D56" s="235"/>
      <c r="E56" s="235"/>
      <c r="F56" s="235"/>
      <c r="G56" s="235"/>
      <c r="H56" s="23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68"/>
      <c r="B57" s="68"/>
      <c r="C57" s="68"/>
      <c r="D57" s="68"/>
      <c r="E57" s="68"/>
      <c r="F57" s="68"/>
      <c r="G57" s="68"/>
      <c r="H57" s="6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68"/>
      <c r="B58" s="68"/>
      <c r="C58" s="68"/>
      <c r="D58" s="68"/>
      <c r="E58" s="68"/>
      <c r="F58" s="68"/>
      <c r="G58" s="68"/>
      <c r="H58" s="6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68"/>
      <c r="B59" s="68"/>
      <c r="C59" s="68"/>
      <c r="D59" s="68"/>
      <c r="E59" s="68"/>
      <c r="F59" s="68"/>
      <c r="G59" s="68"/>
      <c r="H59" s="6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9" t="s">
        <v>120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317" t="s">
        <v>121</v>
      </c>
      <c r="B62" s="254"/>
      <c r="C62" s="254"/>
      <c r="D62" s="259"/>
      <c r="E62" s="318" t="s">
        <v>122</v>
      </c>
      <c r="F62" s="259"/>
      <c r="G62" s="318" t="s">
        <v>123</v>
      </c>
      <c r="H62" s="25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65"/>
      <c r="B63" s="256"/>
      <c r="C63" s="256"/>
      <c r="D63" s="266"/>
      <c r="E63" s="265"/>
      <c r="F63" s="266"/>
      <c r="G63" s="265"/>
      <c r="H63" s="26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.75" customHeight="1">
      <c r="A64" s="319" t="s">
        <v>124</v>
      </c>
      <c r="B64" s="320"/>
      <c r="C64" s="320"/>
      <c r="D64" s="70"/>
      <c r="E64" s="315">
        <v>40</v>
      </c>
      <c r="F64" s="252"/>
      <c r="G64" s="316"/>
      <c r="H64" s="252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45.75" customHeight="1">
      <c r="A65" s="319" t="s">
        <v>125</v>
      </c>
      <c r="B65" s="320"/>
      <c r="C65" s="320"/>
      <c r="D65" s="252"/>
      <c r="E65" s="315">
        <v>40</v>
      </c>
      <c r="F65" s="252"/>
      <c r="G65" s="316"/>
      <c r="H65" s="252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44.25" customHeight="1">
      <c r="A66" s="319" t="s">
        <v>126</v>
      </c>
      <c r="B66" s="320"/>
      <c r="C66" s="320"/>
      <c r="D66" s="252"/>
      <c r="E66" s="315">
        <v>20</v>
      </c>
      <c r="F66" s="252"/>
      <c r="G66" s="316"/>
      <c r="H66" s="252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24" customHeight="1">
      <c r="A67" s="338" t="s">
        <v>127</v>
      </c>
      <c r="B67" s="320"/>
      <c r="C67" s="320"/>
      <c r="D67" s="252"/>
      <c r="E67" s="339">
        <v>100</v>
      </c>
      <c r="F67" s="252"/>
      <c r="G67" s="321"/>
      <c r="H67" s="25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324" t="s">
        <v>128</v>
      </c>
      <c r="B69" s="249"/>
      <c r="C69" s="24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4" t="s">
        <v>129</v>
      </c>
      <c r="B70" s="4"/>
      <c r="C70" s="8" t="s">
        <v>130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4" t="s">
        <v>131</v>
      </c>
      <c r="B71" s="2"/>
      <c r="C71" s="8" t="s">
        <v>132</v>
      </c>
      <c r="D71" s="7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 t="s">
        <v>133</v>
      </c>
      <c r="B72" s="2"/>
      <c r="C72" s="8" t="s">
        <v>134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 t="s">
        <v>135</v>
      </c>
      <c r="B73" s="2"/>
      <c r="C73" s="8" t="s">
        <v>136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 t="s">
        <v>137</v>
      </c>
      <c r="B74" s="2"/>
      <c r="C74" s="8" t="s">
        <v>138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2.25" customHeight="1">
      <c r="A75" s="322" t="s">
        <v>139</v>
      </c>
      <c r="B75" s="249"/>
      <c r="C75" s="249"/>
      <c r="D75" s="249"/>
      <c r="E75" s="24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73" t="s">
        <v>140</v>
      </c>
      <c r="C76" s="60"/>
      <c r="D76" s="60"/>
      <c r="E76" s="60"/>
      <c r="F76" s="60"/>
      <c r="G76" s="6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323" t="s">
        <v>141</v>
      </c>
      <c r="C77" s="256"/>
      <c r="D77" s="256"/>
      <c r="E77" s="256"/>
      <c r="F77" s="256"/>
      <c r="G77" s="26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234" customFormat="1" ht="24" customHeight="1">
      <c r="A78" s="2"/>
      <c r="B78" s="357"/>
      <c r="C78" s="358"/>
      <c r="D78" s="358"/>
      <c r="E78" s="358"/>
      <c r="F78" s="358"/>
      <c r="G78" s="35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234" customFormat="1" ht="24" customHeight="1">
      <c r="A79" s="2"/>
      <c r="B79" s="357"/>
      <c r="C79" s="358"/>
      <c r="D79" s="358"/>
      <c r="E79" s="358"/>
      <c r="F79" s="358"/>
      <c r="G79" s="35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234" customFormat="1" ht="24" customHeight="1">
      <c r="A80" s="2"/>
      <c r="B80" s="357"/>
      <c r="C80" s="358"/>
      <c r="D80" s="358"/>
      <c r="E80" s="358"/>
      <c r="F80" s="358"/>
      <c r="G80" s="35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234" customFormat="1" ht="24" customHeight="1">
      <c r="A81" s="2"/>
      <c r="B81" s="357"/>
      <c r="C81" s="358"/>
      <c r="D81" s="358"/>
      <c r="E81" s="358"/>
      <c r="F81" s="358"/>
      <c r="G81" s="35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234" customFormat="1" ht="24" customHeight="1">
      <c r="A82" s="2"/>
      <c r="B82" s="357"/>
      <c r="C82" s="358"/>
      <c r="D82" s="358"/>
      <c r="E82" s="358"/>
      <c r="F82" s="358"/>
      <c r="G82" s="35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234" customFormat="1" ht="24" customHeight="1">
      <c r="A83" s="2"/>
      <c r="B83" s="357"/>
      <c r="C83" s="358"/>
      <c r="D83" s="358"/>
      <c r="E83" s="358"/>
      <c r="F83" s="358"/>
      <c r="G83" s="35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234" customFormat="1" ht="24" customHeight="1">
      <c r="A84" s="2"/>
      <c r="B84" s="357"/>
      <c r="C84" s="358"/>
      <c r="D84" s="358"/>
      <c r="E84" s="358"/>
      <c r="F84" s="358"/>
      <c r="G84" s="35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234" customFormat="1" ht="24" customHeight="1">
      <c r="A85" s="2"/>
      <c r="B85" s="357"/>
      <c r="C85" s="358"/>
      <c r="D85" s="358"/>
      <c r="E85" s="358"/>
      <c r="F85" s="358"/>
      <c r="G85" s="35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234" customFormat="1" ht="24" customHeight="1">
      <c r="A86" s="2"/>
      <c r="B86" s="357"/>
      <c r="C86" s="358"/>
      <c r="D86" s="358"/>
      <c r="E86" s="358"/>
      <c r="F86" s="358"/>
      <c r="G86" s="35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234" customFormat="1" ht="24" customHeight="1">
      <c r="A87" s="2"/>
      <c r="B87" s="357"/>
      <c r="C87" s="358"/>
      <c r="D87" s="358"/>
      <c r="E87" s="358"/>
      <c r="F87" s="358"/>
      <c r="G87" s="35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234" customFormat="1" ht="24" customHeight="1">
      <c r="A88" s="2"/>
      <c r="B88" s="357"/>
      <c r="C88" s="358"/>
      <c r="D88" s="358"/>
      <c r="E88" s="358"/>
      <c r="F88" s="358"/>
      <c r="G88" s="35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3" t="s">
        <v>142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73" t="s">
        <v>143</v>
      </c>
      <c r="B92" s="60"/>
      <c r="C92" s="60"/>
      <c r="D92" s="60"/>
      <c r="E92" s="60"/>
      <c r="F92" s="60"/>
      <c r="G92" s="60"/>
      <c r="H92" s="6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63" t="s">
        <v>144</v>
      </c>
      <c r="B93" s="2"/>
      <c r="C93" s="2"/>
      <c r="D93" s="2"/>
      <c r="E93" s="2"/>
      <c r="F93" s="2"/>
      <c r="G93" s="2"/>
      <c r="H93" s="6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63" t="s">
        <v>145</v>
      </c>
      <c r="B94" s="8"/>
      <c r="C94" s="8"/>
      <c r="D94" s="8"/>
      <c r="E94" s="8"/>
      <c r="F94" s="8"/>
      <c r="G94" s="8"/>
      <c r="H94" s="7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63" t="s">
        <v>146</v>
      </c>
      <c r="B95" s="8"/>
      <c r="C95" s="8"/>
      <c r="D95" s="8"/>
      <c r="E95" s="8"/>
      <c r="F95" s="8"/>
      <c r="G95" s="8"/>
      <c r="H95" s="7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63" t="s">
        <v>147</v>
      </c>
      <c r="B96" s="8"/>
      <c r="C96" s="8"/>
      <c r="D96" s="8"/>
      <c r="E96" s="8"/>
      <c r="F96" s="8"/>
      <c r="G96" s="8"/>
      <c r="H96" s="7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>
      <c r="A97" s="75"/>
      <c r="B97" s="2"/>
      <c r="C97" s="2"/>
      <c r="D97" s="2"/>
      <c r="E97" s="2"/>
      <c r="F97" s="2"/>
      <c r="G97" s="2"/>
      <c r="H97" s="6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63" t="s">
        <v>148</v>
      </c>
      <c r="B98" s="2"/>
      <c r="C98" s="2"/>
      <c r="D98" s="2"/>
      <c r="E98" s="2"/>
      <c r="F98" s="2"/>
      <c r="G98" s="2"/>
      <c r="H98" s="6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63" t="s">
        <v>145</v>
      </c>
      <c r="B99" s="8"/>
      <c r="C99" s="8"/>
      <c r="D99" s="8"/>
      <c r="E99" s="8"/>
      <c r="F99" s="8"/>
      <c r="G99" s="8"/>
      <c r="H99" s="7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63" t="s">
        <v>146</v>
      </c>
      <c r="B100" s="8"/>
      <c r="C100" s="8"/>
      <c r="D100" s="8"/>
      <c r="E100" s="8"/>
      <c r="F100" s="8"/>
      <c r="G100" s="8"/>
      <c r="H100" s="7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63" t="s">
        <v>147</v>
      </c>
      <c r="B101" s="8"/>
      <c r="C101" s="8"/>
      <c r="D101" s="8"/>
      <c r="E101" s="8"/>
      <c r="F101" s="8"/>
      <c r="G101" s="8"/>
      <c r="H101" s="7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63" t="s">
        <v>147</v>
      </c>
      <c r="B102" s="8"/>
      <c r="C102" s="8"/>
      <c r="D102" s="8"/>
      <c r="E102" s="8"/>
      <c r="F102" s="8"/>
      <c r="G102" s="8"/>
      <c r="H102" s="7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s="234" customFormat="1" ht="24" customHeight="1">
      <c r="A103" s="63"/>
      <c r="B103" s="8"/>
      <c r="C103" s="8"/>
      <c r="D103" s="8"/>
      <c r="E103" s="8"/>
      <c r="F103" s="8"/>
      <c r="G103" s="8"/>
      <c r="H103" s="7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s="234" customFormat="1" ht="24" customHeight="1">
      <c r="A104" s="63"/>
      <c r="B104" s="8"/>
      <c r="C104" s="8"/>
      <c r="D104" s="8"/>
      <c r="E104" s="8"/>
      <c r="F104" s="8"/>
      <c r="G104" s="8"/>
      <c r="H104" s="7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s="234" customFormat="1" ht="24" customHeight="1">
      <c r="A105" s="63"/>
      <c r="B105" s="8"/>
      <c r="C105" s="8"/>
      <c r="D105" s="8"/>
      <c r="E105" s="8"/>
      <c r="F105" s="8"/>
      <c r="G105" s="8"/>
      <c r="H105" s="7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s="234" customFormat="1" ht="24" customHeight="1">
      <c r="A106" s="63"/>
      <c r="B106" s="8"/>
      <c r="C106" s="8"/>
      <c r="D106" s="8"/>
      <c r="E106" s="8"/>
      <c r="F106" s="8"/>
      <c r="G106" s="8"/>
      <c r="H106" s="7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s="234" customFormat="1" ht="24" customHeight="1">
      <c r="A107" s="63"/>
      <c r="B107" s="8"/>
      <c r="C107" s="8"/>
      <c r="D107" s="8"/>
      <c r="E107" s="8"/>
      <c r="F107" s="8"/>
      <c r="G107" s="8"/>
      <c r="H107" s="7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s="234" customFormat="1" ht="24" customHeight="1">
      <c r="A108" s="63"/>
      <c r="B108" s="8"/>
      <c r="C108" s="8"/>
      <c r="D108" s="8"/>
      <c r="E108" s="8"/>
      <c r="F108" s="8"/>
      <c r="G108" s="8"/>
      <c r="H108" s="7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s="234" customFormat="1" ht="24" customHeight="1">
      <c r="A109" s="63"/>
      <c r="B109" s="8"/>
      <c r="C109" s="8"/>
      <c r="D109" s="8"/>
      <c r="E109" s="8"/>
      <c r="F109" s="8"/>
      <c r="G109" s="8"/>
      <c r="H109" s="7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s="234" customFormat="1" ht="24" customHeight="1">
      <c r="A110" s="63"/>
      <c r="B110" s="8"/>
      <c r="C110" s="8"/>
      <c r="D110" s="8"/>
      <c r="E110" s="8"/>
      <c r="F110" s="8"/>
      <c r="G110" s="8"/>
      <c r="H110" s="7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s="234" customFormat="1" ht="24" customHeight="1">
      <c r="A111" s="63"/>
      <c r="B111" s="8"/>
      <c r="C111" s="8"/>
      <c r="D111" s="8"/>
      <c r="E111" s="8"/>
      <c r="F111" s="8"/>
      <c r="G111" s="8"/>
      <c r="H111" s="7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s="234" customFormat="1" ht="24" customHeight="1">
      <c r="A112" s="63"/>
      <c r="B112" s="8"/>
      <c r="C112" s="8"/>
      <c r="D112" s="8"/>
      <c r="E112" s="8"/>
      <c r="F112" s="8"/>
      <c r="G112" s="8"/>
      <c r="H112" s="7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s="234" customFormat="1" ht="24" customHeight="1">
      <c r="A113" s="63"/>
      <c r="B113" s="8"/>
      <c r="C113" s="8"/>
      <c r="D113" s="8"/>
      <c r="E113" s="8"/>
      <c r="F113" s="8"/>
      <c r="G113" s="8"/>
      <c r="H113" s="7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s="234" customFormat="1" ht="24" customHeight="1">
      <c r="A114" s="63"/>
      <c r="B114" s="8"/>
      <c r="C114" s="8"/>
      <c r="D114" s="8"/>
      <c r="E114" s="8"/>
      <c r="F114" s="8"/>
      <c r="G114" s="8"/>
      <c r="H114" s="7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s="234" customFormat="1" ht="24" customHeight="1">
      <c r="A115" s="63"/>
      <c r="B115" s="8"/>
      <c r="C115" s="8"/>
      <c r="D115" s="8"/>
      <c r="E115" s="8"/>
      <c r="F115" s="8"/>
      <c r="G115" s="8"/>
      <c r="H115" s="7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s="234" customFormat="1" ht="24" customHeight="1">
      <c r="A116" s="63"/>
      <c r="B116" s="8"/>
      <c r="C116" s="8"/>
      <c r="D116" s="8"/>
      <c r="E116" s="8"/>
      <c r="F116" s="8"/>
      <c r="G116" s="8"/>
      <c r="H116" s="7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s="234" customFormat="1" ht="24" customHeight="1">
      <c r="A117" s="63"/>
      <c r="B117" s="8"/>
      <c r="C117" s="8"/>
      <c r="D117" s="8"/>
      <c r="E117" s="8"/>
      <c r="F117" s="8"/>
      <c r="G117" s="8"/>
      <c r="H117" s="7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s="234" customFormat="1" ht="24" customHeight="1">
      <c r="A118" s="63"/>
      <c r="B118" s="8"/>
      <c r="C118" s="8"/>
      <c r="D118" s="8"/>
      <c r="E118" s="8"/>
      <c r="F118" s="8"/>
      <c r="G118" s="8"/>
      <c r="H118" s="7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234" customFormat="1" ht="24" customHeight="1">
      <c r="A119" s="63"/>
      <c r="B119" s="8"/>
      <c r="C119" s="8"/>
      <c r="D119" s="8"/>
      <c r="E119" s="8"/>
      <c r="F119" s="8"/>
      <c r="G119" s="8"/>
      <c r="H119" s="7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76"/>
      <c r="B120" s="77"/>
      <c r="C120" s="77"/>
      <c r="D120" s="77"/>
      <c r="E120" s="77"/>
      <c r="F120" s="77"/>
      <c r="G120" s="77"/>
      <c r="H120" s="7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324" t="s">
        <v>149</v>
      </c>
      <c r="B121" s="249"/>
      <c r="C121" s="249"/>
      <c r="D121" s="249"/>
      <c r="E121" s="249"/>
      <c r="F121" s="24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59" t="s">
        <v>150</v>
      </c>
      <c r="B123" s="79"/>
      <c r="C123" s="318" t="s">
        <v>151</v>
      </c>
      <c r="D123" s="254"/>
      <c r="E123" s="254"/>
      <c r="F123" s="259"/>
      <c r="G123" s="59" t="s">
        <v>152</v>
      </c>
      <c r="H123" s="7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325" t="s">
        <v>153</v>
      </c>
      <c r="B124" s="266"/>
      <c r="C124" s="80"/>
      <c r="D124" s="81"/>
      <c r="E124" s="81"/>
      <c r="F124" s="82"/>
      <c r="G124" s="325" t="s">
        <v>154</v>
      </c>
      <c r="H124" s="266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1" customHeight="1">
      <c r="A125" s="321"/>
      <c r="B125" s="252"/>
      <c r="C125" s="321"/>
      <c r="D125" s="320"/>
      <c r="E125" s="320"/>
      <c r="F125" s="252"/>
      <c r="G125" s="321"/>
      <c r="H125" s="25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321"/>
      <c r="B126" s="252"/>
      <c r="C126" s="321"/>
      <c r="D126" s="320"/>
      <c r="E126" s="320"/>
      <c r="F126" s="252"/>
      <c r="G126" s="321"/>
      <c r="H126" s="25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321"/>
      <c r="B127" s="252"/>
      <c r="C127" s="321"/>
      <c r="D127" s="320"/>
      <c r="E127" s="320"/>
      <c r="F127" s="252"/>
      <c r="G127" s="321"/>
      <c r="H127" s="25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321"/>
      <c r="B128" s="252"/>
      <c r="C128" s="321"/>
      <c r="D128" s="320"/>
      <c r="E128" s="320"/>
      <c r="F128" s="252"/>
      <c r="G128" s="321"/>
      <c r="H128" s="25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321"/>
      <c r="B129" s="252"/>
      <c r="C129" s="321"/>
      <c r="D129" s="320"/>
      <c r="E129" s="320"/>
      <c r="F129" s="252"/>
      <c r="G129" s="321"/>
      <c r="H129" s="25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234" customFormat="1" ht="21" customHeight="1">
      <c r="A130" s="359"/>
      <c r="B130" s="358"/>
      <c r="C130" s="359"/>
      <c r="D130" s="358"/>
      <c r="E130" s="358"/>
      <c r="F130" s="358"/>
      <c r="G130" s="359"/>
      <c r="H130" s="35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s="234" customFormat="1" ht="21" customHeight="1">
      <c r="A131" s="359"/>
      <c r="B131" s="358"/>
      <c r="C131" s="359"/>
      <c r="D131" s="358"/>
      <c r="E131" s="358"/>
      <c r="F131" s="358"/>
      <c r="G131" s="359"/>
      <c r="H131" s="35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s="234" customFormat="1" ht="21" customHeight="1">
      <c r="A132" s="359"/>
      <c r="B132" s="358"/>
      <c r="C132" s="359"/>
      <c r="D132" s="358"/>
      <c r="E132" s="358"/>
      <c r="F132" s="358"/>
      <c r="G132" s="359"/>
      <c r="H132" s="35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s="234" customFormat="1" ht="21" customHeight="1">
      <c r="A133" s="359"/>
      <c r="B133" s="358"/>
      <c r="C133" s="359"/>
      <c r="D133" s="358"/>
      <c r="E133" s="358"/>
      <c r="F133" s="358"/>
      <c r="G133" s="359"/>
      <c r="H133" s="35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s="234" customFormat="1" ht="21" customHeight="1">
      <c r="A134" s="359"/>
      <c r="B134" s="358"/>
      <c r="C134" s="359"/>
      <c r="D134" s="358"/>
      <c r="E134" s="358"/>
      <c r="F134" s="358"/>
      <c r="G134" s="359"/>
      <c r="H134" s="35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s="234" customFormat="1" ht="21" customHeight="1">
      <c r="A135" s="359"/>
      <c r="B135" s="358"/>
      <c r="C135" s="359"/>
      <c r="D135" s="358"/>
      <c r="E135" s="358"/>
      <c r="F135" s="358"/>
      <c r="G135" s="359"/>
      <c r="H135" s="35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s="234" customFormat="1" ht="21" customHeight="1">
      <c r="A136" s="359"/>
      <c r="B136" s="358"/>
      <c r="C136" s="359"/>
      <c r="D136" s="358"/>
      <c r="E136" s="358"/>
      <c r="F136" s="358"/>
      <c r="G136" s="359"/>
      <c r="H136" s="35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s="234" customFormat="1" ht="21" customHeight="1">
      <c r="A137" s="359"/>
      <c r="B137" s="358"/>
      <c r="C137" s="359"/>
      <c r="D137" s="358"/>
      <c r="E137" s="358"/>
      <c r="F137" s="358"/>
      <c r="G137" s="359"/>
      <c r="H137" s="35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s="234" customFormat="1" ht="21" customHeight="1">
      <c r="A138" s="359"/>
      <c r="B138" s="358"/>
      <c r="C138" s="359"/>
      <c r="D138" s="358"/>
      <c r="E138" s="358"/>
      <c r="F138" s="358"/>
      <c r="G138" s="359"/>
      <c r="H138" s="35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234" customFormat="1" ht="21" customHeight="1">
      <c r="A139" s="359"/>
      <c r="B139" s="358"/>
      <c r="C139" s="359"/>
      <c r="D139" s="358"/>
      <c r="E139" s="358"/>
      <c r="F139" s="358"/>
      <c r="G139" s="359"/>
      <c r="H139" s="35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s="234" customFormat="1" ht="21" customHeight="1">
      <c r="A140" s="359"/>
      <c r="B140" s="358"/>
      <c r="C140" s="359"/>
      <c r="D140" s="358"/>
      <c r="E140" s="358"/>
      <c r="F140" s="358"/>
      <c r="G140" s="359"/>
      <c r="H140" s="35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s="234" customFormat="1" ht="21" customHeight="1">
      <c r="A141" s="359"/>
      <c r="B141" s="358"/>
      <c r="C141" s="359"/>
      <c r="D141" s="358"/>
      <c r="E141" s="358"/>
      <c r="F141" s="358"/>
      <c r="G141" s="359"/>
      <c r="H141" s="35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234" customFormat="1" ht="21" customHeight="1">
      <c r="A142" s="359"/>
      <c r="B142" s="358"/>
      <c r="C142" s="359"/>
      <c r="D142" s="358"/>
      <c r="E142" s="358"/>
      <c r="F142" s="358"/>
      <c r="G142" s="359"/>
      <c r="H142" s="35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234" customFormat="1" ht="21" customHeight="1">
      <c r="A143" s="359"/>
      <c r="B143" s="358"/>
      <c r="C143" s="359"/>
      <c r="D143" s="358"/>
      <c r="E143" s="358"/>
      <c r="F143" s="358"/>
      <c r="G143" s="359"/>
      <c r="H143" s="35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234" customFormat="1" ht="21" customHeight="1">
      <c r="A144" s="359"/>
      <c r="B144" s="358"/>
      <c r="C144" s="359"/>
      <c r="D144" s="358"/>
      <c r="E144" s="358"/>
      <c r="F144" s="358"/>
      <c r="G144" s="359"/>
      <c r="H144" s="35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234" customFormat="1" ht="21" customHeight="1">
      <c r="A145" s="359"/>
      <c r="B145" s="358"/>
      <c r="C145" s="359"/>
      <c r="D145" s="358"/>
      <c r="E145" s="358"/>
      <c r="F145" s="358"/>
      <c r="G145" s="359"/>
      <c r="H145" s="35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234" customFormat="1" ht="21" customHeight="1">
      <c r="A146" s="359"/>
      <c r="B146" s="358"/>
      <c r="C146" s="359"/>
      <c r="D146" s="358"/>
      <c r="E146" s="358"/>
      <c r="F146" s="358"/>
      <c r="G146" s="359"/>
      <c r="H146" s="35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234" customFormat="1" ht="21" customHeight="1">
      <c r="A147" s="359"/>
      <c r="B147" s="358"/>
      <c r="C147" s="359"/>
      <c r="D147" s="358"/>
      <c r="E147" s="358"/>
      <c r="F147" s="358"/>
      <c r="G147" s="359"/>
      <c r="H147" s="35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234" customFormat="1" ht="21" customHeight="1">
      <c r="A148" s="359"/>
      <c r="B148" s="358"/>
      <c r="C148" s="359"/>
      <c r="D148" s="358"/>
      <c r="E148" s="358"/>
      <c r="F148" s="358"/>
      <c r="G148" s="359"/>
      <c r="H148" s="35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234" customFormat="1" ht="21" customHeight="1">
      <c r="A149" s="359"/>
      <c r="B149" s="358"/>
      <c r="C149" s="359"/>
      <c r="D149" s="358"/>
      <c r="E149" s="358"/>
      <c r="F149" s="358"/>
      <c r="G149" s="359"/>
      <c r="H149" s="35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234" customFormat="1" ht="21" customHeight="1">
      <c r="A150" s="359"/>
      <c r="B150" s="358"/>
      <c r="C150" s="359"/>
      <c r="D150" s="358"/>
      <c r="E150" s="358"/>
      <c r="F150" s="358"/>
      <c r="G150" s="359"/>
      <c r="H150" s="35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234" customFormat="1" ht="21" customHeight="1">
      <c r="A151" s="359"/>
      <c r="B151" s="358"/>
      <c r="C151" s="359"/>
      <c r="D151" s="358"/>
      <c r="E151" s="358"/>
      <c r="F151" s="358"/>
      <c r="G151" s="359"/>
      <c r="H151" s="35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234" customFormat="1" ht="21" customHeight="1">
      <c r="A152" s="359"/>
      <c r="B152" s="358"/>
      <c r="C152" s="359"/>
      <c r="D152" s="358"/>
      <c r="E152" s="358"/>
      <c r="F152" s="358"/>
      <c r="G152" s="359"/>
      <c r="H152" s="35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322" t="s">
        <v>155</v>
      </c>
      <c r="B154" s="249"/>
      <c r="C154" s="249"/>
      <c r="D154" s="249"/>
      <c r="E154" s="249"/>
      <c r="F154" s="24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59" t="s">
        <v>156</v>
      </c>
      <c r="B156" s="60"/>
      <c r="C156" s="60"/>
      <c r="D156" s="60"/>
      <c r="E156" s="60"/>
      <c r="F156" s="83"/>
      <c r="G156" s="60"/>
      <c r="H156" s="6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63" t="s">
        <v>157</v>
      </c>
      <c r="B157" s="2"/>
      <c r="C157" s="2"/>
      <c r="D157" s="2"/>
      <c r="E157" s="2"/>
      <c r="F157" s="63" t="s">
        <v>158</v>
      </c>
      <c r="G157" s="2"/>
      <c r="H157" s="6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63" t="s">
        <v>159</v>
      </c>
      <c r="B158" s="2"/>
      <c r="C158" s="2"/>
      <c r="D158" s="2"/>
      <c r="E158" s="2"/>
      <c r="F158" s="63" t="s">
        <v>160</v>
      </c>
      <c r="G158" s="2"/>
      <c r="H158" s="6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75"/>
      <c r="B159" s="2"/>
      <c r="C159" s="2"/>
      <c r="D159" s="2"/>
      <c r="E159" s="2"/>
      <c r="F159" s="75"/>
      <c r="G159" s="2"/>
      <c r="H159" s="6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76"/>
      <c r="B160" s="77"/>
      <c r="C160" s="77"/>
      <c r="D160" s="77"/>
      <c r="E160" s="77"/>
      <c r="F160" s="76"/>
      <c r="G160" s="77"/>
      <c r="H160" s="7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59" t="s">
        <v>161</v>
      </c>
      <c r="B161" s="60"/>
      <c r="C161" s="60"/>
      <c r="D161" s="60"/>
      <c r="E161" s="60"/>
      <c r="F161" s="83"/>
      <c r="G161" s="60"/>
      <c r="H161" s="6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63" t="s">
        <v>162</v>
      </c>
      <c r="B162" s="2"/>
      <c r="C162" s="2"/>
      <c r="D162" s="2"/>
      <c r="E162" s="2"/>
      <c r="F162" s="63" t="s">
        <v>158</v>
      </c>
      <c r="G162" s="2"/>
      <c r="H162" s="6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326" t="s">
        <v>163</v>
      </c>
      <c r="B163" s="249"/>
      <c r="C163" s="249"/>
      <c r="D163" s="249"/>
      <c r="E163" s="262"/>
      <c r="F163" s="75"/>
      <c r="G163" s="2"/>
      <c r="H163" s="6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63" t="s">
        <v>164</v>
      </c>
      <c r="B164" s="2"/>
      <c r="C164" s="2"/>
      <c r="D164" s="2"/>
      <c r="E164" s="2"/>
      <c r="F164" s="63" t="s">
        <v>165</v>
      </c>
      <c r="G164" s="2"/>
      <c r="H164" s="6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63" t="s">
        <v>166</v>
      </c>
      <c r="B165" s="2"/>
      <c r="C165" s="2"/>
      <c r="D165" s="2"/>
      <c r="E165" s="2"/>
      <c r="F165" s="327" t="s">
        <v>167</v>
      </c>
      <c r="G165" s="249"/>
      <c r="H165" s="26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75"/>
      <c r="B166" s="2"/>
      <c r="C166" s="2"/>
      <c r="D166" s="2"/>
      <c r="E166" s="2"/>
      <c r="F166" s="75"/>
      <c r="G166" s="2"/>
      <c r="H166" s="6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75"/>
      <c r="B167" s="2"/>
      <c r="C167" s="2"/>
      <c r="D167" s="2"/>
      <c r="E167" s="2"/>
      <c r="F167" s="63" t="s">
        <v>158</v>
      </c>
      <c r="G167" s="2"/>
      <c r="H167" s="6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75"/>
      <c r="B168" s="8" t="s">
        <v>168</v>
      </c>
      <c r="C168" s="2"/>
      <c r="D168" s="2"/>
      <c r="E168" s="2"/>
      <c r="F168" s="327" t="s">
        <v>169</v>
      </c>
      <c r="G168" s="249"/>
      <c r="H168" s="26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75"/>
      <c r="B169" s="328" t="s">
        <v>170</v>
      </c>
      <c r="C169" s="249"/>
      <c r="D169" s="2"/>
      <c r="E169" s="2"/>
      <c r="F169" s="63" t="s">
        <v>165</v>
      </c>
      <c r="G169" s="2"/>
      <c r="H169" s="6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75"/>
      <c r="B170" s="8" t="s">
        <v>165</v>
      </c>
      <c r="C170" s="2"/>
      <c r="D170" s="2"/>
      <c r="E170" s="2"/>
      <c r="F170" s="75"/>
      <c r="G170" s="2"/>
      <c r="H170" s="6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75"/>
      <c r="B171" s="2"/>
      <c r="C171" s="2"/>
      <c r="D171" s="2"/>
      <c r="E171" s="2"/>
      <c r="F171" s="75"/>
      <c r="G171" s="2"/>
      <c r="H171" s="6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76"/>
      <c r="B172" s="77"/>
      <c r="C172" s="77"/>
      <c r="D172" s="77"/>
      <c r="E172" s="77"/>
      <c r="F172" s="76"/>
      <c r="G172" s="77"/>
      <c r="H172" s="7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</sheetData>
  <mergeCells count="79">
    <mergeCell ref="A69:C69"/>
    <mergeCell ref="A66:D66"/>
    <mergeCell ref="E66:F66"/>
    <mergeCell ref="G66:H66"/>
    <mergeCell ref="A67:D67"/>
    <mergeCell ref="E67:F67"/>
    <mergeCell ref="G67:H67"/>
    <mergeCell ref="D42:E42"/>
    <mergeCell ref="C49:H49"/>
    <mergeCell ref="C50:H50"/>
    <mergeCell ref="A42:C42"/>
    <mergeCell ref="A43:C43"/>
    <mergeCell ref="D43:E43"/>
    <mergeCell ref="A44:C44"/>
    <mergeCell ref="D44:E44"/>
    <mergeCell ref="A45:C45"/>
    <mergeCell ref="D45:E45"/>
    <mergeCell ref="A39:C39"/>
    <mergeCell ref="D39:E39"/>
    <mergeCell ref="A40:C40"/>
    <mergeCell ref="D40:E40"/>
    <mergeCell ref="A41:C41"/>
    <mergeCell ref="D41:E41"/>
    <mergeCell ref="C29:F29"/>
    <mergeCell ref="A30:H30"/>
    <mergeCell ref="A36:C38"/>
    <mergeCell ref="D36:F37"/>
    <mergeCell ref="G36:H38"/>
    <mergeCell ref="D38:E38"/>
    <mergeCell ref="A20:H20"/>
    <mergeCell ref="A23:H23"/>
    <mergeCell ref="C24:E24"/>
    <mergeCell ref="A25:H25"/>
    <mergeCell ref="A28:H28"/>
    <mergeCell ref="A13:H13"/>
    <mergeCell ref="C14:E14"/>
    <mergeCell ref="A15:H15"/>
    <mergeCell ref="A18:H18"/>
    <mergeCell ref="C19:E19"/>
    <mergeCell ref="A4:H4"/>
    <mergeCell ref="A5:H5"/>
    <mergeCell ref="A8:H8"/>
    <mergeCell ref="C9:E9"/>
    <mergeCell ref="A10:H10"/>
    <mergeCell ref="A126:B126"/>
    <mergeCell ref="C126:F126"/>
    <mergeCell ref="G126:H126"/>
    <mergeCell ref="A127:B127"/>
    <mergeCell ref="C127:F127"/>
    <mergeCell ref="G127:H127"/>
    <mergeCell ref="A154:F154"/>
    <mergeCell ref="A163:E163"/>
    <mergeCell ref="F165:H165"/>
    <mergeCell ref="F168:H168"/>
    <mergeCell ref="B169:C169"/>
    <mergeCell ref="C128:F128"/>
    <mergeCell ref="G128:H128"/>
    <mergeCell ref="A129:B129"/>
    <mergeCell ref="C129:F129"/>
    <mergeCell ref="G129:H129"/>
    <mergeCell ref="A128:B128"/>
    <mergeCell ref="C125:F125"/>
    <mergeCell ref="G125:H125"/>
    <mergeCell ref="A75:E75"/>
    <mergeCell ref="B77:G77"/>
    <mergeCell ref="A121:F121"/>
    <mergeCell ref="C123:F123"/>
    <mergeCell ref="A124:B124"/>
    <mergeCell ref="G124:H124"/>
    <mergeCell ref="A125:B125"/>
    <mergeCell ref="E65:F65"/>
    <mergeCell ref="G65:H65"/>
    <mergeCell ref="A62:D63"/>
    <mergeCell ref="E62:F63"/>
    <mergeCell ref="G62:H63"/>
    <mergeCell ref="A64:C64"/>
    <mergeCell ref="E64:F64"/>
    <mergeCell ref="G64:H64"/>
    <mergeCell ref="A65:D6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แนวปฏิบัติการป้อนข้อมูล</vt:lpstr>
      <vt:lpstr>ข้อมูลส่วนบุคคล</vt:lpstr>
      <vt:lpstr>ส่วนที่ 1 ผลสัมฤทธิ์นักคอม</vt:lpstr>
      <vt:lpstr>หลักเกณฑ์ส่วนที่ 1</vt:lpstr>
      <vt:lpstr>ส่วนที่1ผลสัมฤทธิ์(40)</vt:lpstr>
      <vt:lpstr>เอกสาร1</vt:lpstr>
      <vt:lpstr>เอกสาร2</vt:lpstr>
      <vt:lpstr>เอกสาร3</vt:lpstr>
      <vt:lpstr>เอกสาร4</vt:lpstr>
      <vt:lpstr>เอกสาร5</vt:lpstr>
      <vt:lpstr>เอกสาร6</vt:lpstr>
      <vt:lpstr>เอกสาร7</vt:lpstr>
      <vt:lpstr>เอกสาร8</vt:lpstr>
      <vt:lpstr>เอกสาร9</vt:lpstr>
      <vt:lpstr>ส่วนที่2ประเมินส่วนงาน(40)</vt:lpstr>
      <vt:lpstr>เกณฑ์ตัวชี้วัดส่วนบุคคล</vt:lpstr>
      <vt:lpstr>ส่วนที่ 3 พฤติกรรมปฏิบัติงาน</vt:lpstr>
      <vt:lpstr>ส่วนที่ 4-8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Office_SCI_0000</cp:lastModifiedBy>
  <cp:lastPrinted>2025-05-26T11:33:30Z</cp:lastPrinted>
  <dcterms:created xsi:type="dcterms:W3CDTF">2013-12-02T05:11:17Z</dcterms:created>
  <dcterms:modified xsi:type="dcterms:W3CDTF">2025-05-26T11:46:59Z</dcterms:modified>
</cp:coreProperties>
</file>